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t\Desktop\ownCloud\"/>
    </mc:Choice>
  </mc:AlternateContent>
  <xr:revisionPtr revIDLastSave="0" documentId="13_ncr:1_{5FD65663-6BB7-4625-A989-39502D59B550}" xr6:coauthVersionLast="36" xr6:coauthVersionMax="36" xr10:uidLastSave="{00000000-0000-0000-0000-000000000000}"/>
  <bookViews>
    <workbookView xWindow="0" yWindow="0" windowWidth="21570" windowHeight="10245" xr2:uid="{00000000-000D-0000-FFFF-FFFF00000000}"/>
  </bookViews>
  <sheets>
    <sheet name="Sollstunden" sheetId="1" r:id="rId1"/>
    <sheet name="Veranstaltungen" sheetId="7" r:id="rId2"/>
    <sheet name="Fobi-Sollstunden" sheetId="2" r:id="rId3"/>
    <sheet name="Teilnahme" sheetId="3" r:id="rId4"/>
    <sheet name="Ausfallzeiten" sheetId="4" r:id="rId5"/>
  </sheets>
  <definedNames>
    <definedName name="_xlnm.Print_Area" localSheetId="4">Ausfallzeiten!$1:$42</definedName>
    <definedName name="_xlnm.Print_Area" localSheetId="2">'Fobi-Sollstunden'!$A$1:$G$18</definedName>
    <definedName name="_xlnm.Print_Area" localSheetId="0">Sollstunden!$A$1:$H$28</definedName>
    <definedName name="_xlnm.Print_Area" localSheetId="3">Teilnahme!$A$1:$K$39</definedName>
    <definedName name="_xlnm.Print_Area" localSheetId="1">Veranstaltungen!$A$2:$H$32</definedName>
    <definedName name="faktoren">Sollstunden!$I$8:$I$11</definedName>
    <definedName name="faktoren2">Sollstunden!$D$8:$D$14</definedName>
    <definedName name="schulformen">Sollstunden!$B$8:$B$14</definedName>
  </definedNames>
  <calcPr calcId="191029"/>
</workbook>
</file>

<file path=xl/calcChain.xml><?xml version="1.0" encoding="utf-8"?>
<calcChain xmlns="http://schemas.openxmlformats.org/spreadsheetml/2006/main">
  <c r="F27" i="1" l="1"/>
  <c r="C13" i="3" l="1"/>
  <c r="C30" i="4"/>
  <c r="C12" i="3"/>
  <c r="C13" i="2"/>
  <c r="B14" i="2" s="1"/>
  <c r="B24" i="1"/>
  <c r="B25" i="1" s="1"/>
  <c r="E14" i="7"/>
  <c r="G14" i="7" s="1"/>
  <c r="D15" i="7" l="1"/>
  <c r="E15" i="7"/>
  <c r="C14" i="2"/>
  <c r="G15" i="3"/>
  <c r="D16" i="3" s="1"/>
  <c r="C32" i="4"/>
  <c r="C36" i="4" s="1"/>
  <c r="D36" i="4" s="1"/>
  <c r="B31" i="4"/>
  <c r="C31" i="4" s="1"/>
  <c r="B29" i="3"/>
  <c r="C29" i="3"/>
  <c r="D29" i="3"/>
  <c r="B30" i="3"/>
  <c r="C30" i="3"/>
  <c r="D30" i="3"/>
  <c r="B31" i="3"/>
  <c r="C31" i="3"/>
  <c r="D31" i="3"/>
  <c r="B32" i="3"/>
  <c r="B33" i="3"/>
  <c r="C33" i="3"/>
  <c r="D33" i="3"/>
  <c r="B34" i="3"/>
  <c r="B35" i="3"/>
  <c r="B36" i="3"/>
  <c r="C36" i="3"/>
  <c r="D36" i="3"/>
  <c r="E26" i="7"/>
  <c r="G26" i="7" s="1"/>
  <c r="E27" i="7" s="1"/>
  <c r="G27" i="7" s="1"/>
  <c r="E9" i="7"/>
  <c r="G9" i="7" s="1"/>
  <c r="D10" i="7" s="1"/>
  <c r="F36" i="4" l="1"/>
  <c r="E36" i="4"/>
  <c r="E16" i="3"/>
  <c r="E10" i="7"/>
  <c r="E28" i="7"/>
  <c r="D28" i="7"/>
</calcChain>
</file>

<file path=xl/sharedStrings.xml><?xml version="1.0" encoding="utf-8"?>
<sst xmlns="http://schemas.openxmlformats.org/spreadsheetml/2006/main" count="135" uniqueCount="88">
  <si>
    <t>Moderation</t>
  </si>
  <si>
    <t>GS, HS, RS</t>
  </si>
  <si>
    <t>Vergleich Sollstunden in der Moderation und im Unterricht</t>
  </si>
  <si>
    <t>Ausfallzeiten</t>
  </si>
  <si>
    <t>Beispiel:</t>
  </si>
  <si>
    <t>Schulform</t>
  </si>
  <si>
    <t>Teilnahme</t>
  </si>
  <si>
    <t>Förderschule</t>
  </si>
  <si>
    <t>Anrechnungsstunden</t>
  </si>
  <si>
    <t>Berechung der Fortbildungs-Sollstunden für ein halbes Jahr bei voller Stelle, Grundschullehrer/in:</t>
  </si>
  <si>
    <t>mal Wochen im Halbjahr</t>
  </si>
  <si>
    <t>Abendrealschule</t>
  </si>
  <si>
    <t>Sekundarschule</t>
  </si>
  <si>
    <t>Anrechnungsstunden x Unterrichtswochen / Moderations-Faktor</t>
  </si>
  <si>
    <t>geteilt durch Moderations-Faktor</t>
  </si>
  <si>
    <t>Abendgymnasium</t>
  </si>
  <si>
    <t>Kolleg</t>
  </si>
  <si>
    <t>Berechnung der Fortbildungs-Sollstunden in Einzelmoderation</t>
  </si>
  <si>
    <t>(Formel aus dem Erlass nach Sollstunden aufgelöst)</t>
  </si>
  <si>
    <t>Lehrkraft in der Grundschule mit 5 Anrechnungsstunden</t>
  </si>
  <si>
    <t>Beispiel</t>
  </si>
  <si>
    <t>Formel: Fortbildungsollstunden=Anrechnungsstunden x 20 : Mod.Faktor</t>
  </si>
  <si>
    <t>Aus dem unmittelbar vorangegangenen Abrechnungszeitraum zu viel oder zu wenig geleistete</t>
  </si>
  <si>
    <t>Stunden werden 1:1 übertragen.</t>
  </si>
  <si>
    <t>Hinweis:</t>
  </si>
  <si>
    <t>Berechnung für eine durchgeführte Veranstaltung (Einzelmoderation)</t>
  </si>
  <si>
    <t>Dauer der Veranstaltung</t>
  </si>
  <si>
    <t>(entspricht</t>
  </si>
  <si>
    <t>)</t>
  </si>
  <si>
    <t>Berechnung für eine durchgeführte Veranstaltung (Doppelmoderation)</t>
  </si>
  <si>
    <t>Formel: Anrechnung der Fortbildungsveranstaltung</t>
  </si>
  <si>
    <t>Formel: Es werden den einzlen Moderatorinnen jeweils 75% des Gesamtaufwandes gut geschrieben</t>
  </si>
  <si>
    <t>75% entsprechen</t>
  </si>
  <si>
    <t>bei Doppelmoderation)</t>
  </si>
  <si>
    <t>Hinweise:</t>
  </si>
  <si>
    <t>Anrechnung der Teilnahme an Fortbildungveranstaltungen</t>
  </si>
  <si>
    <t>Teilgenommen werden kann an….</t>
  </si>
  <si>
    <t xml:space="preserve">Beispiel: </t>
  </si>
  <si>
    <t>Teilnahmefaktor</t>
  </si>
  <si>
    <t>Moderatorenfaktor</t>
  </si>
  <si>
    <t>Teilnehmer/in aus</t>
  </si>
  <si>
    <r>
      <t xml:space="preserve">Formel: 
</t>
    </r>
    <r>
      <rPr>
        <sz val="11"/>
        <rFont val="Arial"/>
        <family val="2"/>
      </rPr>
      <t xml:space="preserve">Höhe der Anrechnung für die Teilnahme in Fobi-Std =
Zeitspanne in Min x Teilnahmefaktor der Schulform / Moderationsfaktor der Schulform / 45
</t>
    </r>
  </si>
  <si>
    <t>In der Exceltabelle wird das nicht berücksichtigt!</t>
  </si>
  <si>
    <t>Anzahl der Wochen</t>
  </si>
  <si>
    <t>Anrechnung in Min</t>
  </si>
  <si>
    <r>
      <t xml:space="preserve">Die Ausfallzeiten für eine Woche werden nach folgender </t>
    </r>
    <r>
      <rPr>
        <b/>
        <sz val="10"/>
        <color indexed="8"/>
        <rFont val="Arial"/>
        <family val="2"/>
      </rPr>
      <t xml:space="preserve">Formel </t>
    </r>
    <r>
      <rPr>
        <sz val="10"/>
        <color indexed="8"/>
        <rFont val="Arial"/>
        <family val="2"/>
      </rPr>
      <t>berechnet:
Sollstunden für den gesamten Abrechnungszeitraum durch 26
Begründung: In der Berechnung der Sollstunden werden laut Erlass 20 Wochen in einem halben Kalenderjahr zugrunde gelegt. Ka</t>
    </r>
  </si>
  <si>
    <t xml:space="preserve">Berechnung der Ausfallzeiten </t>
  </si>
  <si>
    <r>
      <t>Falls die</t>
    </r>
    <r>
      <rPr>
        <b/>
        <sz val="10"/>
        <rFont val="Arial"/>
        <family val="2"/>
      </rPr>
      <t xml:space="preserve"> Ausfallzeit</t>
    </r>
    <r>
      <rPr>
        <sz val="10"/>
        <rFont val="Arial"/>
        <family val="2"/>
      </rPr>
      <t xml:space="preserve"> an einem Tag länger</t>
    </r>
    <r>
      <rPr>
        <b/>
        <sz val="10"/>
        <rFont val="Arial"/>
        <family val="2"/>
      </rPr>
      <t xml:space="preserve"> als 6 Fobi-Std </t>
    </r>
    <r>
      <rPr>
        <sz val="10"/>
        <rFont val="Arial"/>
        <family val="2"/>
      </rPr>
      <t xml:space="preserve">ist, </t>
    </r>
  </si>
  <si>
    <r>
      <t xml:space="preserve">Berechnung der </t>
    </r>
    <r>
      <rPr>
        <b/>
        <sz val="12"/>
        <rFont val="Arial"/>
        <family val="2"/>
      </rPr>
      <t>Ausfallzeiten</t>
    </r>
    <r>
      <rPr>
        <sz val="12"/>
        <rFont val="Arial"/>
        <family val="2"/>
      </rPr>
      <t xml:space="preserve"> über eine oder mehrere Wochen</t>
    </r>
  </si>
  <si>
    <r>
      <t xml:space="preserve">Berechnung der Ausfallzeiten für einem Tag, an dem eine </t>
    </r>
    <r>
      <rPr>
        <sz val="12"/>
        <rFont val="Arial"/>
        <family val="2"/>
      </rPr>
      <t>Fortbildungsveranstaltung stattgefunden hätte</t>
    </r>
  </si>
  <si>
    <t>Daher können auch Ausfallzeiten in den Ferien eingetragen werden.</t>
  </si>
  <si>
    <t>entspricht</t>
  </si>
  <si>
    <t>min</t>
  </si>
  <si>
    <t>Anrechnung
Fobi-Std.:Min</t>
  </si>
  <si>
    <t>Sollminuten</t>
  </si>
  <si>
    <t>-&gt;Sollstunden</t>
  </si>
  <si>
    <t>-&gt;Veranstaltungen</t>
  </si>
  <si>
    <t>-&gt;Teilnahme</t>
  </si>
  <si>
    <t>-&gt;Ausfallzeiten</t>
  </si>
  <si>
    <r>
      <rPr>
        <b/>
        <sz val="10"/>
        <rFont val="Arial"/>
        <family val="2"/>
      </rPr>
      <t>Formel:</t>
    </r>
    <r>
      <rPr>
        <sz val="10"/>
        <rFont val="Arial"/>
        <family val="2"/>
      </rPr>
      <t xml:space="preserve"> Sollstunden / 26 (Zahl der Wochen in einem halben Jahr) x Anzahl der Wochen</t>
    </r>
  </si>
  <si>
    <t>Wochen im Halbjahr</t>
  </si>
  <si>
    <t>Zum Vergleich: Unterrichtsstunden in der Schule, volle Stelle:</t>
  </si>
  <si>
    <t>-&gt;Fobi-Sollstunden</t>
  </si>
  <si>
    <t>abzgl. Mittagspause*</t>
  </si>
  <si>
    <t>*bei einer Veranstaltungsdauer ab 6 Zeitstunden werden 30 min als Mittagspause abgezogen.</t>
  </si>
  <si>
    <t>Da die Sollstunden den Moderationsfaktor berücksichtigen und Moderation aufwändiger ist als die Teilnahme,</t>
  </si>
  <si>
    <t>ist die Anrechung der Teilnahme geringer als der Moderation.</t>
  </si>
  <si>
    <t>...  Fortbildungen zur Konzept- und Materialentwicklung der Bezirksregierung/en oder der Medienberatung NRW/des MSW</t>
  </si>
  <si>
    <t>...  Fortbildungen zu Qualifizierungsangeboten der Bezirksregierung/en oder der Medienberatung NRW/des MSW</t>
  </si>
  <si>
    <t>(Ausfallzeiten ab 1 Woche entsprechen exakt den Sollstunden für den gesamten Abrechnungszeitraum,dividiert durch 26)</t>
  </si>
  <si>
    <t>Formel: Fortbildungsollstunden=Anrechnungsstunden x 20 / Mod.Faktor</t>
  </si>
  <si>
    <t>werden in der Online-Berechnung automatisch 30 Min. Mittagspause, die stattgefunden hätte, abgezogen.</t>
  </si>
  <si>
    <t>Aufwand in Stunden</t>
  </si>
  <si>
    <t>…  Fortbildungen zu Qualifizierungsangeboten anderer Anbieter</t>
  </si>
  <si>
    <t>…  Dienstbesprechungen / internen Schulungen</t>
  </si>
  <si>
    <t>s. auch Arbeitsblatt Fobi-Sollstunden</t>
  </si>
  <si>
    <t xml:space="preserve">Ausfallzeiten sind Krankheit, Mutterschutz, Elternzeit </t>
  </si>
  <si>
    <t>und Abwesenheitszeiten, für die ein gesetzlicher Freistellungsanspruch besteht</t>
  </si>
  <si>
    <t>Ausfallzeiten = Sollstunden für gesamten Abrechnungszeitraum, dividiert durch 26 Wochen</t>
  </si>
  <si>
    <r>
      <rPr>
        <b/>
        <sz val="11"/>
        <color indexed="8"/>
        <rFont val="Arial"/>
        <family val="2"/>
      </rPr>
      <t>Formel:</t>
    </r>
    <r>
      <rPr>
        <sz val="11"/>
        <color indexed="8"/>
        <rFont val="Arial"/>
        <family val="2"/>
      </rPr>
      <t xml:space="preserve"> Höhe der Anrechnung für Teilnahme in U.-Std.= Dauer x Teilnahmefaktor/Moderationsfaktor</t>
    </r>
  </si>
  <si>
    <t>Fortbildungen und Teilnahmen können auch während der Schulferien stattfinden.</t>
  </si>
  <si>
    <t>Automatischer Abzug der Mittagspause ab 6 h</t>
  </si>
  <si>
    <t>In die Anrechnung der Teilnahme fließt der auf die Schulform bezogenen Teilnahmefaktor ein.</t>
  </si>
  <si>
    <t>Hier wird mit 26 kalendarischen Wochen für das Halbjahr gerechnet, da eine Ausfallzeit für den gesamten Abrechnungszeitraum exakt der Sollstundenzahl entsprechen muss.</t>
  </si>
  <si>
    <t>Anzahl der Veranstaltungen</t>
  </si>
  <si>
    <t>BK, Gym, GES</t>
  </si>
  <si>
    <t>Dauer der Veranstaltung (60 min / h)</t>
  </si>
  <si>
    <t>Fortbildungsstunden (45 min /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</si>
</sst>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0.000"/>
    <numFmt numFmtId="165" formatCode="&quot;und &quot;0&quot; min&quot;"/>
    <numFmt numFmtId="166" formatCode="0&quot; Std.&quot;"/>
    <numFmt numFmtId="167" formatCode="0\ &quot;h&quot;"/>
    <numFmt numFmtId="168" formatCode="0\ &quot;min&quot;"/>
    <numFmt numFmtId="169" formatCode="0\ &quot;min)&quot;"/>
    <numFmt numFmtId="170" formatCode="0&quot;:&quot;"/>
    <numFmt numFmtId="171" formatCode="_-* #,##0.000\ _€_-;\-* #,##0.000\ _€_-;_-* &quot;-&quot;??\ _€_-;_-@_-"/>
  </numFmts>
  <fonts count="37" x14ac:knownFonts="1">
    <font>
      <sz val="9"/>
      <color theme="1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color theme="1"/>
      <name val="Verdan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mbria"/>
      <family val="1"/>
      <scheme val="major"/>
    </font>
    <font>
      <i/>
      <sz val="9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mbria"/>
      <family val="1"/>
      <scheme val="maj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rgb="FFFF0000"/>
      <name val="Verdana"/>
      <family val="2"/>
    </font>
    <font>
      <b/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ck">
        <color theme="3" tint="-0.249977111117893"/>
      </left>
      <right/>
      <top style="thick">
        <color theme="3" tint="-0.249977111117893"/>
      </top>
      <bottom/>
      <diagonal/>
    </border>
    <border>
      <left/>
      <right/>
      <top style="thick">
        <color theme="3" tint="-0.249977111117893"/>
      </top>
      <bottom/>
      <diagonal/>
    </border>
    <border>
      <left/>
      <right style="thick">
        <color theme="3" tint="-0.249977111117893"/>
      </right>
      <top style="thick">
        <color theme="3" tint="-0.249977111117893"/>
      </top>
      <bottom/>
      <diagonal/>
    </border>
    <border>
      <left style="thick">
        <color theme="3" tint="-0.249977111117893"/>
      </left>
      <right/>
      <top/>
      <bottom/>
      <diagonal/>
    </border>
    <border>
      <left/>
      <right style="thick">
        <color theme="3" tint="-0.249977111117893"/>
      </right>
      <top/>
      <bottom/>
      <diagonal/>
    </border>
    <border>
      <left style="thick">
        <color theme="3" tint="-0.249977111117893"/>
      </left>
      <right/>
      <top style="thin">
        <color indexed="64"/>
      </top>
      <bottom style="double">
        <color indexed="64"/>
      </bottom>
      <diagonal/>
    </border>
    <border>
      <left style="thick">
        <color theme="3" tint="-0.249977111117893"/>
      </left>
      <right/>
      <top/>
      <bottom style="thin">
        <color indexed="64"/>
      </bottom>
      <diagonal/>
    </border>
    <border>
      <left style="thick">
        <color theme="3" tint="-0.249977111117893"/>
      </left>
      <right/>
      <top/>
      <bottom style="thick">
        <color theme="3" tint="-0.249977111117893"/>
      </bottom>
      <diagonal/>
    </border>
    <border>
      <left/>
      <right/>
      <top/>
      <bottom style="thick">
        <color theme="3" tint="-0.249977111117893"/>
      </bottom>
      <diagonal/>
    </border>
    <border>
      <left/>
      <right style="thick">
        <color theme="3" tint="-0.249977111117893"/>
      </right>
      <top/>
      <bottom style="thick">
        <color theme="3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43" fontId="31" fillId="0" borderId="0" applyFont="0" applyFill="0" applyBorder="0" applyAlignment="0" applyProtection="0"/>
  </cellStyleXfs>
  <cellXfs count="189">
    <xf numFmtId="0" fontId="0" fillId="0" borderId="0" xfId="0"/>
    <xf numFmtId="2" fontId="1" fillId="2" borderId="0" xfId="3" applyNumberFormat="1" applyFill="1" applyBorder="1"/>
    <xf numFmtId="0" fontId="1" fillId="2" borderId="0" xfId="3" applyFill="1" applyBorder="1"/>
    <xf numFmtId="2" fontId="1" fillId="2" borderId="0" xfId="3" applyNumberFormat="1" applyFill="1" applyBorder="1" applyAlignment="1">
      <alignment wrapText="1"/>
    </xf>
    <xf numFmtId="0" fontId="3" fillId="2" borderId="0" xfId="3" applyFont="1" applyFill="1" applyBorder="1"/>
    <xf numFmtId="0" fontId="4" fillId="2" borderId="0" xfId="3" applyFont="1" applyFill="1" applyBorder="1"/>
    <xf numFmtId="164" fontId="4" fillId="3" borderId="0" xfId="3" applyNumberFormat="1" applyFont="1" applyFill="1" applyBorder="1"/>
    <xf numFmtId="2" fontId="4" fillId="2" borderId="0" xfId="3" applyNumberFormat="1" applyFont="1" applyFill="1" applyBorder="1"/>
    <xf numFmtId="0" fontId="5" fillId="2" borderId="0" xfId="3" applyFont="1" applyFill="1" applyBorder="1" applyAlignment="1">
      <alignment horizontal="left" indent="1"/>
    </xf>
    <xf numFmtId="0" fontId="5" fillId="2" borderId="0" xfId="3" applyFont="1" applyFill="1" applyBorder="1"/>
    <xf numFmtId="2" fontId="5" fillId="2" borderId="0" xfId="3" applyNumberFormat="1" applyFont="1" applyFill="1" applyBorder="1" applyAlignment="1">
      <alignment horizontal="left" indent="1"/>
    </xf>
    <xf numFmtId="2" fontId="6" fillId="2" borderId="0" xfId="3" applyNumberFormat="1" applyFont="1" applyFill="1" applyBorder="1" applyAlignment="1">
      <alignment wrapText="1"/>
    </xf>
    <xf numFmtId="2" fontId="7" fillId="2" borderId="0" xfId="3" applyNumberFormat="1" applyFont="1" applyFill="1" applyBorder="1"/>
    <xf numFmtId="0" fontId="7" fillId="2" borderId="0" xfId="3" applyFont="1" applyFill="1" applyBorder="1"/>
    <xf numFmtId="0" fontId="8" fillId="2" borderId="1" xfId="3" applyFont="1" applyFill="1" applyBorder="1"/>
    <xf numFmtId="2" fontId="8" fillId="2" borderId="1" xfId="3" applyNumberFormat="1" applyFont="1" applyFill="1" applyBorder="1" applyAlignment="1">
      <alignment wrapText="1"/>
    </xf>
    <xf numFmtId="0" fontId="1" fillId="2" borderId="0" xfId="3" applyFill="1" applyAlignment="1"/>
    <xf numFmtId="0" fontId="0" fillId="2" borderId="0" xfId="0" applyFill="1"/>
    <xf numFmtId="164" fontId="4" fillId="2" borderId="0" xfId="3" applyNumberFormat="1" applyFont="1" applyFill="1" applyBorder="1"/>
    <xf numFmtId="0" fontId="4" fillId="2" borderId="2" xfId="3" applyFont="1" applyFill="1" applyBorder="1"/>
    <xf numFmtId="164" fontId="4" fillId="2" borderId="3" xfId="3" applyNumberFormat="1" applyFont="1" applyFill="1" applyBorder="1"/>
    <xf numFmtId="0" fontId="4" fillId="3" borderId="2" xfId="3" applyFont="1" applyFill="1" applyBorder="1"/>
    <xf numFmtId="164" fontId="4" fillId="3" borderId="3" xfId="3" applyNumberFormat="1" applyFont="1" applyFill="1" applyBorder="1"/>
    <xf numFmtId="0" fontId="0" fillId="2" borderId="0" xfId="0" applyFill="1" applyBorder="1"/>
    <xf numFmtId="0" fontId="0" fillId="3" borderId="0" xfId="0" applyFill="1" applyBorder="1"/>
    <xf numFmtId="0" fontId="4" fillId="2" borderId="2" xfId="3" applyFont="1" applyFill="1" applyBorder="1" applyAlignment="1">
      <alignment wrapText="1"/>
    </xf>
    <xf numFmtId="0" fontId="0" fillId="2" borderId="3" xfId="0" applyFill="1" applyBorder="1"/>
    <xf numFmtId="0" fontId="0" fillId="3" borderId="3" xfId="0" applyFill="1" applyBorder="1"/>
    <xf numFmtId="0" fontId="4" fillId="3" borderId="4" xfId="3" applyFont="1" applyFill="1" applyBorder="1"/>
    <xf numFmtId="0" fontId="4" fillId="3" borderId="5" xfId="3" applyFont="1" applyFill="1" applyBorder="1"/>
    <xf numFmtId="2" fontId="4" fillId="3" borderId="6" xfId="3" applyNumberFormat="1" applyFont="1" applyFill="1" applyBorder="1"/>
    <xf numFmtId="0" fontId="4" fillId="3" borderId="7" xfId="3" applyFont="1" applyFill="1" applyBorder="1"/>
    <xf numFmtId="166" fontId="8" fillId="2" borderId="1" xfId="3" applyNumberFormat="1" applyFont="1" applyFill="1" applyBorder="1" applyAlignment="1">
      <alignment horizontal="right"/>
    </xf>
    <xf numFmtId="165" fontId="19" fillId="2" borderId="1" xfId="0" applyNumberFormat="1" applyFont="1" applyFill="1" applyBorder="1"/>
    <xf numFmtId="0" fontId="20" fillId="2" borderId="0" xfId="0" applyFont="1" applyFill="1"/>
    <xf numFmtId="0" fontId="21" fillId="2" borderId="0" xfId="0" applyFont="1" applyFill="1"/>
    <xf numFmtId="0" fontId="22" fillId="2" borderId="20" xfId="0" applyFont="1" applyFill="1" applyBorder="1"/>
    <xf numFmtId="0" fontId="0" fillId="2" borderId="20" xfId="0" applyFill="1" applyBorder="1"/>
    <xf numFmtId="0" fontId="0" fillId="2" borderId="1" xfId="0" applyFill="1" applyBorder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5" fillId="2" borderId="0" xfId="0" applyFont="1" applyFill="1" applyAlignment="1">
      <alignment horizontal="right"/>
    </xf>
    <xf numFmtId="168" fontId="25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wrapText="1"/>
    </xf>
    <xf numFmtId="0" fontId="26" fillId="2" borderId="0" xfId="0" applyFont="1" applyFill="1"/>
    <xf numFmtId="0" fontId="25" fillId="2" borderId="0" xfId="0" applyFont="1" applyFill="1" applyBorder="1"/>
    <xf numFmtId="168" fontId="4" fillId="2" borderId="0" xfId="3" applyNumberFormat="1" applyFont="1" applyFill="1" applyBorder="1" applyAlignment="1">
      <alignment horizontal="left"/>
    </xf>
    <xf numFmtId="0" fontId="21" fillId="2" borderId="1" xfId="0" applyFont="1" applyFill="1" applyBorder="1"/>
    <xf numFmtId="167" fontId="3" fillId="2" borderId="1" xfId="3" applyNumberFormat="1" applyFont="1" applyFill="1" applyBorder="1" applyAlignment="1">
      <alignment horizontal="right"/>
    </xf>
    <xf numFmtId="168" fontId="21" fillId="2" borderId="1" xfId="0" applyNumberFormat="1" applyFont="1" applyFill="1" applyBorder="1" applyAlignment="1">
      <alignment horizontal="left"/>
    </xf>
    <xf numFmtId="0" fontId="27" fillId="2" borderId="0" xfId="0" applyFont="1" applyFill="1"/>
    <xf numFmtId="0" fontId="20" fillId="2" borderId="1" xfId="0" applyFont="1" applyFill="1" applyBorder="1"/>
    <xf numFmtId="167" fontId="12" fillId="2" borderId="1" xfId="3" applyNumberFormat="1" applyFont="1" applyFill="1" applyBorder="1" applyAlignment="1">
      <alignment horizontal="right"/>
    </xf>
    <xf numFmtId="0" fontId="25" fillId="2" borderId="6" xfId="0" applyFont="1" applyFill="1" applyBorder="1"/>
    <xf numFmtId="168" fontId="4" fillId="2" borderId="6" xfId="3" applyNumberFormat="1" applyFont="1" applyFill="1" applyBorder="1" applyAlignment="1">
      <alignment horizontal="left"/>
    </xf>
    <xf numFmtId="0" fontId="4" fillId="2" borderId="0" xfId="4" applyFont="1" applyFill="1" applyBorder="1"/>
    <xf numFmtId="0" fontId="3" fillId="2" borderId="0" xfId="4" applyFont="1" applyFill="1" applyBorder="1"/>
    <xf numFmtId="0" fontId="0" fillId="0" borderId="0" xfId="0" applyBorder="1"/>
    <xf numFmtId="0" fontId="22" fillId="2" borderId="21" xfId="0" applyFont="1" applyFill="1" applyBorder="1"/>
    <xf numFmtId="0" fontId="3" fillId="2" borderId="21" xfId="4" applyFont="1" applyFill="1" applyBorder="1"/>
    <xf numFmtId="0" fontId="4" fillId="2" borderId="21" xfId="4" applyFont="1" applyFill="1" applyBorder="1"/>
    <xf numFmtId="0" fontId="11" fillId="2" borderId="0" xfId="4" applyFont="1" applyFill="1" applyBorder="1"/>
    <xf numFmtId="0" fontId="11" fillId="2" borderId="0" xfId="4" applyFont="1" applyFill="1" applyBorder="1" applyAlignment="1"/>
    <xf numFmtId="2" fontId="11" fillId="2" borderId="0" xfId="4" applyNumberFormat="1" applyFont="1" applyFill="1" applyBorder="1"/>
    <xf numFmtId="0" fontId="11" fillId="2" borderId="0" xfId="4" applyFont="1" applyFill="1" applyBorder="1" applyAlignment="1">
      <alignment horizontal="left" vertical="top"/>
    </xf>
    <xf numFmtId="1" fontId="11" fillId="2" borderId="0" xfId="4" applyNumberFormat="1" applyFont="1" applyFill="1" applyBorder="1"/>
    <xf numFmtId="164" fontId="27" fillId="2" borderId="0" xfId="0" applyNumberFormat="1" applyFont="1" applyFill="1"/>
    <xf numFmtId="0" fontId="27" fillId="2" borderId="0" xfId="0" applyFont="1" applyFill="1" applyAlignment="1">
      <alignment horizontal="right"/>
    </xf>
    <xf numFmtId="169" fontId="27" fillId="2" borderId="0" xfId="0" applyNumberFormat="1" applyFont="1" applyFill="1" applyAlignment="1">
      <alignment horizontal="left"/>
    </xf>
    <xf numFmtId="168" fontId="20" fillId="2" borderId="1" xfId="0" applyNumberFormat="1" applyFont="1" applyFill="1" applyBorder="1" applyAlignment="1">
      <alignment horizontal="left"/>
    </xf>
    <xf numFmtId="2" fontId="4" fillId="2" borderId="0" xfId="5" applyNumberFormat="1" applyFont="1" applyFill="1" applyBorder="1"/>
    <xf numFmtId="0" fontId="4" fillId="2" borderId="0" xfId="5" applyFont="1" applyFill="1" applyBorder="1"/>
    <xf numFmtId="2" fontId="4" fillId="2" borderId="0" xfId="5" applyNumberFormat="1" applyFont="1" applyFill="1" applyBorder="1" applyAlignment="1">
      <alignment wrapText="1"/>
    </xf>
    <xf numFmtId="0" fontId="3" fillId="2" borderId="8" xfId="5" applyFont="1" applyFill="1" applyBorder="1"/>
    <xf numFmtId="0" fontId="4" fillId="2" borderId="8" xfId="5" applyFont="1" applyFill="1" applyBorder="1"/>
    <xf numFmtId="0" fontId="3" fillId="2" borderId="0" xfId="5" applyFont="1" applyFill="1" applyBorder="1"/>
    <xf numFmtId="0" fontId="3" fillId="2" borderId="21" xfId="5" applyFont="1" applyFill="1" applyBorder="1" applyAlignment="1">
      <alignment vertical="top"/>
    </xf>
    <xf numFmtId="0" fontId="0" fillId="2" borderId="21" xfId="0" applyFill="1" applyBorder="1"/>
    <xf numFmtId="0" fontId="4" fillId="2" borderId="0" xfId="5" applyFill="1" applyBorder="1"/>
    <xf numFmtId="2" fontId="4" fillId="2" borderId="0" xfId="5" applyNumberFormat="1" applyFill="1" applyBorder="1"/>
    <xf numFmtId="2" fontId="4" fillId="2" borderId="0" xfId="5" applyNumberFormat="1" applyFill="1" applyBorder="1" applyAlignment="1">
      <alignment wrapText="1"/>
    </xf>
    <xf numFmtId="0" fontId="3" fillId="2" borderId="0" xfId="5" applyFont="1" applyFill="1" applyBorder="1" applyAlignment="1">
      <alignment horizontal="left" vertical="top"/>
    </xf>
    <xf numFmtId="0" fontId="4" fillId="2" borderId="0" xfId="5" applyFill="1"/>
    <xf numFmtId="0" fontId="4" fillId="2" borderId="0" xfId="5" applyFill="1" applyBorder="1" applyAlignment="1">
      <alignment horizontal="left" vertical="center"/>
    </xf>
    <xf numFmtId="0" fontId="28" fillId="2" borderId="21" xfId="0" applyFont="1" applyFill="1" applyBorder="1"/>
    <xf numFmtId="0" fontId="29" fillId="2" borderId="21" xfId="0" applyFont="1" applyFill="1" applyBorder="1"/>
    <xf numFmtId="0" fontId="13" fillId="2" borderId="0" xfId="1" quotePrefix="1" applyFont="1" applyFill="1" applyBorder="1" applyAlignment="1" applyProtection="1"/>
    <xf numFmtId="0" fontId="3" fillId="2" borderId="22" xfId="5" applyFont="1" applyFill="1" applyBorder="1" applyAlignment="1">
      <alignment horizontal="left" vertical="top"/>
    </xf>
    <xf numFmtId="0" fontId="30" fillId="2" borderId="0" xfId="0" applyFont="1" applyFill="1" applyBorder="1"/>
    <xf numFmtId="0" fontId="13" fillId="2" borderId="0" xfId="1" quotePrefix="1" applyFont="1" applyFill="1" applyAlignment="1" applyProtection="1"/>
    <xf numFmtId="0" fontId="1" fillId="2" borderId="0" xfId="3" applyFill="1"/>
    <xf numFmtId="1" fontId="8" fillId="2" borderId="9" xfId="3" applyNumberFormat="1" applyFont="1" applyFill="1" applyBorder="1" applyAlignment="1">
      <alignment horizontal="right"/>
    </xf>
    <xf numFmtId="164" fontId="4" fillId="2" borderId="0" xfId="3" applyNumberFormat="1" applyFont="1" applyFill="1" applyBorder="1" applyAlignment="1">
      <alignment horizontal="center"/>
    </xf>
    <xf numFmtId="164" fontId="4" fillId="2" borderId="3" xfId="3" applyNumberFormat="1" applyFont="1" applyFill="1" applyBorder="1" applyAlignment="1">
      <alignment horizontal="center"/>
    </xf>
    <xf numFmtId="164" fontId="4" fillId="3" borderId="0" xfId="3" applyNumberFormat="1" applyFont="1" applyFill="1" applyBorder="1" applyAlignment="1">
      <alignment horizontal="center"/>
    </xf>
    <xf numFmtId="164" fontId="4" fillId="3" borderId="3" xfId="3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2" fontId="4" fillId="3" borderId="6" xfId="3" applyNumberFormat="1" applyFont="1" applyFill="1" applyBorder="1" applyAlignment="1">
      <alignment horizontal="center"/>
    </xf>
    <xf numFmtId="0" fontId="4" fillId="3" borderId="7" xfId="3" applyFont="1" applyFill="1" applyBorder="1" applyAlignment="1">
      <alignment horizontal="center"/>
    </xf>
    <xf numFmtId="0" fontId="2" fillId="2" borderId="0" xfId="1" quotePrefix="1" applyFill="1" applyAlignment="1" applyProtection="1"/>
    <xf numFmtId="0" fontId="1" fillId="2" borderId="0" xfId="0" applyFont="1" applyFill="1"/>
    <xf numFmtId="164" fontId="0" fillId="3" borderId="3" xfId="0" applyNumberFormat="1" applyFill="1" applyBorder="1"/>
    <xf numFmtId="0" fontId="11" fillId="2" borderId="11" xfId="4" applyFont="1" applyFill="1" applyBorder="1"/>
    <xf numFmtId="0" fontId="11" fillId="2" borderId="12" xfId="4" applyFont="1" applyFill="1" applyBorder="1"/>
    <xf numFmtId="0" fontId="11" fillId="2" borderId="13" xfId="4" applyFont="1" applyFill="1" applyBorder="1"/>
    <xf numFmtId="0" fontId="12" fillId="2" borderId="14" xfId="4" applyFont="1" applyFill="1" applyBorder="1"/>
    <xf numFmtId="0" fontId="16" fillId="2" borderId="15" xfId="0" applyFont="1" applyFill="1" applyBorder="1"/>
    <xf numFmtId="0" fontId="11" fillId="2" borderId="14" xfId="4" applyFont="1" applyFill="1" applyBorder="1"/>
    <xf numFmtId="0" fontId="0" fillId="2" borderId="15" xfId="0" applyFill="1" applyBorder="1"/>
    <xf numFmtId="0" fontId="16" fillId="2" borderId="14" xfId="0" applyFont="1" applyFill="1" applyBorder="1"/>
    <xf numFmtId="0" fontId="4" fillId="3" borderId="16" xfId="3" applyFont="1" applyFill="1" applyBorder="1"/>
    <xf numFmtId="0" fontId="4" fillId="2" borderId="14" xfId="3" applyFont="1" applyFill="1" applyBorder="1"/>
    <xf numFmtId="0" fontId="4" fillId="3" borderId="14" xfId="3" applyFont="1" applyFill="1" applyBorder="1"/>
    <xf numFmtId="0" fontId="4" fillId="2" borderId="14" xfId="3" applyFont="1" applyFill="1" applyBorder="1" applyAlignment="1">
      <alignment wrapText="1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2" fillId="2" borderId="0" xfId="1" applyFill="1" applyBorder="1" applyAlignment="1" applyProtection="1"/>
    <xf numFmtId="0" fontId="10" fillId="2" borderId="0" xfId="0" applyFont="1" applyFill="1"/>
    <xf numFmtId="0" fontId="1" fillId="2" borderId="0" xfId="5" applyFont="1" applyFill="1" applyBorder="1"/>
    <xf numFmtId="0" fontId="21" fillId="2" borderId="0" xfId="0" applyFont="1" applyFill="1" applyBorder="1"/>
    <xf numFmtId="167" fontId="3" fillId="2" borderId="0" xfId="3" applyNumberFormat="1" applyFont="1" applyFill="1" applyBorder="1" applyAlignment="1">
      <alignment horizontal="right"/>
    </xf>
    <xf numFmtId="168" fontId="21" fillId="2" borderId="0" xfId="0" applyNumberFormat="1" applyFont="1" applyFill="1" applyBorder="1" applyAlignment="1">
      <alignment horizontal="left"/>
    </xf>
    <xf numFmtId="0" fontId="4" fillId="5" borderId="0" xfId="3" applyFont="1" applyFill="1" applyBorder="1"/>
    <xf numFmtId="164" fontId="0" fillId="3" borderId="3" xfId="0" applyNumberFormat="1" applyFill="1" applyBorder="1" applyAlignment="1">
      <alignment horizontal="center"/>
    </xf>
    <xf numFmtId="171" fontId="5" fillId="2" borderId="8" xfId="6" applyNumberFormat="1" applyFont="1" applyFill="1" applyBorder="1" applyAlignment="1">
      <alignment horizontal="right"/>
    </xf>
    <xf numFmtId="167" fontId="4" fillId="5" borderId="0" xfId="3" applyNumberFormat="1" applyFont="1" applyFill="1" applyBorder="1" applyAlignment="1">
      <alignment horizontal="right"/>
    </xf>
    <xf numFmtId="168" fontId="4" fillId="4" borderId="0" xfId="3" applyNumberFormat="1" applyFont="1" applyFill="1" applyBorder="1" applyAlignment="1">
      <alignment horizontal="left"/>
    </xf>
    <xf numFmtId="167" fontId="11" fillId="7" borderId="0" xfId="3" applyNumberFormat="1" applyFont="1" applyFill="1" applyBorder="1" applyAlignment="1">
      <alignment horizontal="right"/>
    </xf>
    <xf numFmtId="168" fontId="11" fillId="6" borderId="0" xfId="3" applyNumberFormat="1" applyFont="1" applyFill="1" applyBorder="1" applyAlignment="1">
      <alignment horizontal="left"/>
    </xf>
    <xf numFmtId="0" fontId="5" fillId="6" borderId="0" xfId="3" applyFont="1" applyFill="1" applyBorder="1" applyAlignment="1">
      <alignment horizontal="right"/>
    </xf>
    <xf numFmtId="0" fontId="3" fillId="2" borderId="0" xfId="3" applyFont="1" applyFill="1" applyBorder="1" applyAlignment="1">
      <alignment horizontal="left"/>
    </xf>
    <xf numFmtId="0" fontId="0" fillId="7" borderId="0" xfId="0" applyFill="1" applyBorder="1"/>
    <xf numFmtId="0" fontId="21" fillId="2" borderId="23" xfId="0" applyFont="1" applyFill="1" applyBorder="1"/>
    <xf numFmtId="0" fontId="0" fillId="2" borderId="24" xfId="0" applyFill="1" applyBorder="1"/>
    <xf numFmtId="0" fontId="3" fillId="2" borderId="25" xfId="5" applyFont="1" applyFill="1" applyBorder="1" applyAlignment="1">
      <alignment horizontal="left" vertical="top"/>
    </xf>
    <xf numFmtId="0" fontId="21" fillId="2" borderId="26" xfId="0" applyFont="1" applyFill="1" applyBorder="1"/>
    <xf numFmtId="0" fontId="3" fillId="2" borderId="27" xfId="5" applyFont="1" applyFill="1" applyBorder="1" applyAlignment="1">
      <alignment horizontal="left" vertical="top"/>
    </xf>
    <xf numFmtId="0" fontId="0" fillId="2" borderId="26" xfId="0" applyFill="1" applyBorder="1"/>
    <xf numFmtId="164" fontId="5" fillId="2" borderId="0" xfId="3" applyNumberFormat="1" applyFont="1" applyFill="1" applyBorder="1" applyAlignment="1">
      <alignment horizontal="right"/>
    </xf>
    <xf numFmtId="166" fontId="8" fillId="2" borderId="28" xfId="3" applyNumberFormat="1" applyFont="1" applyFill="1" applyBorder="1" applyAlignment="1">
      <alignment horizontal="right"/>
    </xf>
    <xf numFmtId="0" fontId="15" fillId="2" borderId="26" xfId="2" applyFont="1" applyFill="1" applyBorder="1" applyAlignment="1" applyProtection="1">
      <alignment horizontal="right" vertical="top" wrapText="1"/>
    </xf>
    <xf numFmtId="2" fontId="15" fillId="2" borderId="0" xfId="2" applyNumberFormat="1" applyFont="1" applyFill="1" applyBorder="1" applyAlignment="1" applyProtection="1">
      <alignment horizontal="right" vertical="top"/>
    </xf>
    <xf numFmtId="0" fontId="15" fillId="2" borderId="0" xfId="2" applyFont="1" applyFill="1" applyBorder="1" applyAlignment="1" applyProtection="1">
      <alignment horizontal="left" vertical="top"/>
    </xf>
    <xf numFmtId="0" fontId="4" fillId="2" borderId="26" xfId="5" applyFill="1" applyBorder="1"/>
    <xf numFmtId="0" fontId="4" fillId="2" borderId="27" xfId="5" applyFill="1" applyBorder="1"/>
    <xf numFmtId="0" fontId="3" fillId="2" borderId="29" xfId="5" applyFont="1" applyFill="1" applyBorder="1"/>
    <xf numFmtId="2" fontId="3" fillId="2" borderId="8" xfId="5" applyNumberFormat="1" applyFont="1" applyFill="1" applyBorder="1"/>
    <xf numFmtId="2" fontId="3" fillId="2" borderId="8" xfId="5" applyNumberFormat="1" applyFont="1" applyFill="1" applyBorder="1" applyAlignment="1">
      <alignment wrapText="1"/>
    </xf>
    <xf numFmtId="0" fontId="4" fillId="2" borderId="26" xfId="5" applyFont="1" applyFill="1" applyBorder="1" applyAlignment="1">
      <alignment horizontal="center" wrapText="1"/>
    </xf>
    <xf numFmtId="2" fontId="4" fillId="2" borderId="0" xfId="5" applyNumberFormat="1" applyFont="1" applyFill="1" applyBorder="1" applyAlignment="1">
      <alignment horizontal="center" wrapText="1"/>
    </xf>
    <xf numFmtId="0" fontId="4" fillId="2" borderId="0" xfId="5" applyFont="1" applyFill="1" applyBorder="1" applyAlignment="1">
      <alignment horizontal="center" wrapText="1"/>
    </xf>
    <xf numFmtId="0" fontId="4" fillId="2" borderId="27" xfId="5" applyFill="1" applyBorder="1" applyAlignment="1">
      <alignment horizontal="left" vertical="center"/>
    </xf>
    <xf numFmtId="0" fontId="4" fillId="2" borderId="26" xfId="5" applyFill="1" applyBorder="1" applyAlignment="1">
      <alignment horizontal="center"/>
    </xf>
    <xf numFmtId="2" fontId="4" fillId="2" borderId="0" xfId="5" applyNumberFormat="1" applyFill="1" applyBorder="1" applyAlignment="1">
      <alignment horizontal="center"/>
    </xf>
    <xf numFmtId="170" fontId="3" fillId="2" borderId="0" xfId="5" applyNumberFormat="1" applyFont="1" applyFill="1" applyBorder="1" applyAlignment="1">
      <alignment horizontal="right" wrapText="1"/>
    </xf>
    <xf numFmtId="1" fontId="3" fillId="2" borderId="0" xfId="5" applyNumberFormat="1" applyFont="1" applyFill="1" applyBorder="1" applyAlignment="1">
      <alignment horizontal="left"/>
    </xf>
    <xf numFmtId="0" fontId="4" fillId="2" borderId="26" xfId="5" applyFont="1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32" fillId="2" borderId="0" xfId="0" applyFont="1" applyFill="1"/>
    <xf numFmtId="0" fontId="0" fillId="2" borderId="0" xfId="0" applyFont="1" applyFill="1"/>
    <xf numFmtId="0" fontId="1" fillId="5" borderId="0" xfId="3" applyFont="1" applyFill="1" applyBorder="1"/>
    <xf numFmtId="165" fontId="33" fillId="2" borderId="1" xfId="0" applyNumberFormat="1" applyFont="1" applyFill="1" applyBorder="1"/>
    <xf numFmtId="0" fontId="24" fillId="2" borderId="1" xfId="0" applyFont="1" applyFill="1" applyBorder="1"/>
    <xf numFmtId="0" fontId="34" fillId="2" borderId="0" xfId="0" applyFont="1" applyFill="1"/>
    <xf numFmtId="0" fontId="35" fillId="2" borderId="0" xfId="0" applyFont="1" applyFill="1"/>
    <xf numFmtId="0" fontId="5" fillId="8" borderId="0" xfId="3" applyFont="1" applyFill="1" applyBorder="1" applyAlignment="1">
      <alignment horizontal="right"/>
    </xf>
    <xf numFmtId="0" fontId="24" fillId="5" borderId="0" xfId="0" applyFont="1" applyFill="1"/>
    <xf numFmtId="0" fontId="0" fillId="0" borderId="33" xfId="0" applyBorder="1"/>
    <xf numFmtId="0" fontId="0" fillId="2" borderId="33" xfId="0" applyFill="1" applyBorder="1"/>
    <xf numFmtId="164" fontId="0" fillId="0" borderId="33" xfId="0" applyNumberFormat="1" applyBorder="1"/>
    <xf numFmtId="0" fontId="0" fillId="0" borderId="34" xfId="0" applyBorder="1"/>
    <xf numFmtId="0" fontId="0" fillId="2" borderId="34" xfId="0" applyFill="1" applyBorder="1"/>
    <xf numFmtId="0" fontId="24" fillId="2" borderId="33" xfId="0" applyFont="1" applyFill="1" applyBorder="1"/>
    <xf numFmtId="0" fontId="1" fillId="2" borderId="2" xfId="3" applyFont="1" applyFill="1" applyBorder="1"/>
    <xf numFmtId="0" fontId="36" fillId="2" borderId="1" xfId="0" applyFont="1" applyFill="1" applyBorder="1"/>
    <xf numFmtId="0" fontId="12" fillId="2" borderId="0" xfId="4" applyFont="1" applyFill="1" applyBorder="1" applyAlignment="1">
      <alignment horizontal="left" vertical="top" wrapText="1"/>
    </xf>
    <xf numFmtId="2" fontId="15" fillId="2" borderId="0" xfId="5" applyNumberFormat="1" applyFont="1" applyFill="1" applyBorder="1" applyAlignment="1">
      <alignment horizontal="center" wrapText="1"/>
    </xf>
    <xf numFmtId="0" fontId="27" fillId="2" borderId="22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vertical="top" wrapText="1"/>
    </xf>
    <xf numFmtId="0" fontId="15" fillId="2" borderId="22" xfId="2" applyFont="1" applyFill="1" applyBorder="1" applyAlignment="1" applyProtection="1">
      <alignment horizontal="left" vertical="top" wrapText="1"/>
    </xf>
    <xf numFmtId="0" fontId="15" fillId="2" borderId="22" xfId="2" applyFont="1" applyFill="1" applyBorder="1" applyAlignment="1" applyProtection="1">
      <alignment horizontal="left" vertical="top"/>
    </xf>
    <xf numFmtId="0" fontId="29" fillId="2" borderId="21" xfId="0" applyFont="1" applyFill="1" applyBorder="1" applyAlignment="1">
      <alignment horizontal="left" vertical="top" wrapText="1"/>
    </xf>
    <xf numFmtId="0" fontId="15" fillId="2" borderId="0" xfId="2" applyFont="1" applyFill="1" applyBorder="1" applyAlignment="1" applyProtection="1">
      <alignment horizontal="left" vertical="top" wrapText="1"/>
    </xf>
  </cellXfs>
  <cellStyles count="7">
    <cellStyle name="Hyperlink_Tabelle4" xfId="2" xr:uid="{00000000-0005-0000-0000-000000000000}"/>
    <cellStyle name="Komma" xfId="6" builtinId="3"/>
    <cellStyle name="Link" xfId="1" builtinId="8"/>
    <cellStyle name="Standard" xfId="0" builtinId="0"/>
    <cellStyle name="Standard_Tabelle1" xfId="3" xr:uid="{00000000-0005-0000-0000-000004000000}"/>
    <cellStyle name="Standard_Tabelle3" xfId="4" xr:uid="{00000000-0005-0000-0000-000005000000}"/>
    <cellStyle name="Standard_Tabelle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38100</xdr:rowOff>
    </xdr:from>
    <xdr:to>
      <xdr:col>7</xdr:col>
      <xdr:colOff>647700</xdr:colOff>
      <xdr:row>5</xdr:row>
      <xdr:rowOff>66675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1450" y="295275"/>
          <a:ext cx="5876925" cy="67627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rtl="0"/>
          <a:r>
            <a:rPr lang="de-DE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 BASS 20-22 Nr. 8 vom 06.04.2014 sind in der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Ziffer 7.3  </a:t>
          </a:r>
          <a:r>
            <a:rPr lang="de-DE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der Teilnahme- und Moderationsfaktor in der Lehrerfort- und Weiterbildung festgeschrieben. Mithilfe des Moderationsfaktors können die</a:t>
          </a:r>
        </a:p>
        <a:p>
          <a:pPr rtl="0"/>
          <a:r>
            <a:rPr lang="de-DE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Sollstunden in der Moderation errechnet werden.</a:t>
          </a:r>
        </a:p>
      </xdr:txBody>
    </xdr:sp>
    <xdr:clientData/>
  </xdr:twoCellAnchor>
  <xdr:twoCellAnchor>
    <xdr:from>
      <xdr:col>4</xdr:col>
      <xdr:colOff>515937</xdr:colOff>
      <xdr:row>28</xdr:row>
      <xdr:rowOff>23813</xdr:rowOff>
    </xdr:from>
    <xdr:to>
      <xdr:col>7</xdr:col>
      <xdr:colOff>428625</xdr:colOff>
      <xdr:row>35</xdr:row>
      <xdr:rowOff>95250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05187" y="4643438"/>
          <a:ext cx="2436813" cy="1135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>
              <a:solidFill>
                <a:srgbClr val="FF0000"/>
              </a:solidFill>
            </a:rPr>
            <a:t>Bearbeitungshinweis:</a:t>
          </a:r>
        </a:p>
        <a:p>
          <a:endParaRPr lang="de-DE" sz="1100">
            <a:solidFill>
              <a:srgbClr val="FF0000"/>
            </a:solidFill>
          </a:endParaRPr>
        </a:p>
        <a:p>
          <a:r>
            <a:rPr lang="de-DE" sz="1100">
              <a:solidFill>
                <a:srgbClr val="FF0000"/>
              </a:solidFill>
            </a:rPr>
            <a:t>In die blau unterlegten Zellen können Sie</a:t>
          </a:r>
          <a:r>
            <a:rPr lang="de-DE" sz="1100" baseline="0">
              <a:solidFill>
                <a:srgbClr val="FF0000"/>
              </a:solidFill>
            </a:rPr>
            <a:t> Eingaben machen, um sich individuelle Berechnungen ausführen zu lassen.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Normal="100" workbookViewId="0">
      <selection activeCell="G23" sqref="G23"/>
    </sheetView>
  </sheetViews>
  <sheetFormatPr baseColWidth="10" defaultColWidth="11" defaultRowHeight="11.25" x14ac:dyDescent="0.15"/>
  <cols>
    <col min="1" max="1" width="2.75" style="174" customWidth="1"/>
    <col min="2" max="2" width="14.625" style="173" customWidth="1"/>
    <col min="3" max="9" width="11" style="173" customWidth="1"/>
    <col min="10" max="15" width="11" style="174" customWidth="1"/>
    <col min="16" max="16384" width="11" style="173"/>
  </cols>
  <sheetData>
    <row r="1" spans="1:9" ht="20.25" x14ac:dyDescent="0.3">
      <c r="A1" s="17"/>
      <c r="B1" s="36" t="s">
        <v>2</v>
      </c>
      <c r="C1" s="36"/>
      <c r="D1" s="36"/>
      <c r="E1" s="36"/>
      <c r="F1" s="36"/>
      <c r="G1" s="36"/>
      <c r="H1" s="36"/>
    </row>
    <row r="2" spans="1:9" ht="12.75" x14ac:dyDescent="0.2">
      <c r="A2" s="17"/>
      <c r="B2" s="5"/>
      <c r="C2" s="1"/>
      <c r="D2" s="2"/>
      <c r="E2" s="3"/>
      <c r="F2" s="1"/>
      <c r="G2" s="2"/>
      <c r="H2" s="4"/>
    </row>
    <row r="3" spans="1:9" ht="12.75" x14ac:dyDescent="0.2">
      <c r="A3" s="17"/>
      <c r="B3" s="5"/>
      <c r="C3" s="1"/>
      <c r="D3" s="2"/>
      <c r="E3" s="3"/>
      <c r="F3" s="1"/>
      <c r="G3" s="2"/>
      <c r="H3" s="4"/>
    </row>
    <row r="4" spans="1:9" ht="12.75" x14ac:dyDescent="0.2">
      <c r="A4" s="17"/>
      <c r="B4" s="5"/>
      <c r="C4" s="1"/>
      <c r="D4" s="2"/>
      <c r="E4" s="3"/>
      <c r="F4" s="1"/>
      <c r="G4" s="2"/>
      <c r="H4" s="4"/>
    </row>
    <row r="5" spans="1:9" ht="12.75" x14ac:dyDescent="0.2">
      <c r="A5" s="17"/>
      <c r="B5" s="5"/>
      <c r="C5" s="1"/>
      <c r="D5" s="2"/>
      <c r="E5" s="3"/>
      <c r="F5" s="1"/>
      <c r="G5" s="2"/>
      <c r="H5" s="4"/>
    </row>
    <row r="6" spans="1:9" ht="12.75" x14ac:dyDescent="0.2">
      <c r="A6" s="17"/>
      <c r="B6" s="5"/>
      <c r="C6" s="1"/>
      <c r="D6" s="2"/>
      <c r="E6" s="3"/>
      <c r="F6" s="1"/>
      <c r="G6" s="2"/>
      <c r="H6" s="4"/>
    </row>
    <row r="7" spans="1:9" ht="12.75" x14ac:dyDescent="0.2">
      <c r="A7" s="17"/>
      <c r="B7" s="29" t="s">
        <v>5</v>
      </c>
      <c r="C7" s="100" t="s">
        <v>6</v>
      </c>
      <c r="D7" s="101" t="s">
        <v>0</v>
      </c>
      <c r="E7" s="3"/>
      <c r="F7" s="1"/>
      <c r="G7" s="2"/>
      <c r="H7" s="4"/>
    </row>
    <row r="8" spans="1:9" ht="12.75" x14ac:dyDescent="0.2">
      <c r="A8" s="17"/>
      <c r="B8" s="19" t="s">
        <v>1</v>
      </c>
      <c r="C8" s="93">
        <v>0.625</v>
      </c>
      <c r="D8" s="94">
        <v>1.54</v>
      </c>
      <c r="E8" s="3"/>
      <c r="F8" s="1"/>
      <c r="G8" s="2"/>
      <c r="H8" s="4"/>
      <c r="I8" s="175"/>
    </row>
    <row r="9" spans="1:9" ht="12.75" x14ac:dyDescent="0.2">
      <c r="A9" s="17"/>
      <c r="B9" s="21" t="s">
        <v>7</v>
      </c>
      <c r="C9" s="95">
        <v>0.625</v>
      </c>
      <c r="D9" s="96">
        <v>1.51</v>
      </c>
      <c r="E9" s="3"/>
      <c r="F9" s="1"/>
      <c r="G9" s="2"/>
      <c r="H9" s="4"/>
      <c r="I9" s="175"/>
    </row>
    <row r="10" spans="1:9" ht="12.75" x14ac:dyDescent="0.2">
      <c r="A10" s="17"/>
      <c r="B10" s="19" t="s">
        <v>11</v>
      </c>
      <c r="C10" s="93">
        <v>0.5</v>
      </c>
      <c r="D10" s="94">
        <v>1.4</v>
      </c>
      <c r="E10" s="3"/>
      <c r="F10" s="1"/>
      <c r="G10" s="2"/>
      <c r="H10" s="4"/>
      <c r="I10" s="175"/>
    </row>
    <row r="11" spans="1:9" ht="12.75" x14ac:dyDescent="0.2">
      <c r="A11" s="17"/>
      <c r="B11" s="179" t="s">
        <v>85</v>
      </c>
      <c r="C11" s="93">
        <v>0.5</v>
      </c>
      <c r="D11" s="94">
        <v>1.4</v>
      </c>
      <c r="E11" s="3"/>
      <c r="F11" s="1"/>
      <c r="G11" s="2"/>
      <c r="H11" s="4"/>
      <c r="I11" s="175"/>
    </row>
    <row r="12" spans="1:9" ht="13.5" customHeight="1" x14ac:dyDescent="0.2">
      <c r="A12" s="17"/>
      <c r="B12" s="25" t="s">
        <v>12</v>
      </c>
      <c r="C12" s="93">
        <v>0.5</v>
      </c>
      <c r="D12" s="94">
        <v>1.4</v>
      </c>
      <c r="E12" s="3"/>
      <c r="F12" s="1"/>
      <c r="G12" s="2"/>
      <c r="H12" s="4"/>
    </row>
    <row r="13" spans="1:9" ht="13.5" customHeight="1" x14ac:dyDescent="0.2">
      <c r="A13" s="17"/>
      <c r="B13" s="21" t="s">
        <v>15</v>
      </c>
      <c r="C13" s="97">
        <v>0.375</v>
      </c>
      <c r="D13" s="127">
        <v>1.2</v>
      </c>
      <c r="E13" s="3"/>
      <c r="F13" s="1"/>
      <c r="G13" s="2"/>
      <c r="H13" s="4"/>
    </row>
    <row r="14" spans="1:9" ht="13.5" customHeight="1" x14ac:dyDescent="0.2">
      <c r="A14" s="17"/>
      <c r="B14" s="28" t="s">
        <v>16</v>
      </c>
      <c r="C14" s="98">
        <v>0.375</v>
      </c>
      <c r="D14" s="99">
        <v>1.2</v>
      </c>
      <c r="E14" s="3"/>
      <c r="F14" s="1"/>
      <c r="G14" s="2"/>
      <c r="H14" s="4"/>
    </row>
    <row r="15" spans="1:9" ht="12.75" x14ac:dyDescent="0.2">
      <c r="A15" s="17"/>
      <c r="B15"/>
      <c r="C15" s="7"/>
      <c r="D15" s="5"/>
      <c r="E15" s="3"/>
      <c r="F15" s="1"/>
      <c r="G15" s="2"/>
      <c r="H15" s="4"/>
    </row>
    <row r="16" spans="1:9" ht="12.75" x14ac:dyDescent="0.2">
      <c r="A16" s="17"/>
      <c r="B16" s="4" t="s">
        <v>4</v>
      </c>
      <c r="C16" s="7"/>
      <c r="D16" s="5"/>
      <c r="E16" s="3"/>
      <c r="F16" s="1"/>
      <c r="G16" s="2"/>
      <c r="H16" s="4"/>
    </row>
    <row r="17" spans="1:8" ht="12.75" x14ac:dyDescent="0.2">
      <c r="A17" s="17"/>
      <c r="B17" s="4" t="s">
        <v>9</v>
      </c>
      <c r="C17" s="7"/>
      <c r="D17" s="5"/>
      <c r="E17" s="3"/>
      <c r="F17" s="1"/>
      <c r="G17" s="2"/>
      <c r="H17" s="4"/>
    </row>
    <row r="18" spans="1:8" ht="12.75" x14ac:dyDescent="0.2">
      <c r="A18" s="17"/>
      <c r="B18" s="5" t="s">
        <v>13</v>
      </c>
      <c r="C18" s="7"/>
      <c r="D18" s="5"/>
      <c r="E18" s="3"/>
      <c r="F18" s="1"/>
      <c r="G18" s="2"/>
      <c r="H18" s="4"/>
    </row>
    <row r="19" spans="1:8" ht="12.75" x14ac:dyDescent="0.2">
      <c r="A19" s="17"/>
      <c r="B19" s="5"/>
      <c r="C19" s="7"/>
      <c r="D19" s="5"/>
      <c r="E19" s="3"/>
      <c r="F19" s="1"/>
      <c r="G19" s="2"/>
      <c r="H19" s="4"/>
    </row>
    <row r="20" spans="1:8" ht="12.75" x14ac:dyDescent="0.2">
      <c r="A20" s="17"/>
      <c r="B20" s="5"/>
      <c r="C20" s="7"/>
      <c r="D20" s="5"/>
      <c r="E20" s="3"/>
      <c r="F20" s="1"/>
      <c r="G20" s="2"/>
      <c r="H20" s="4"/>
    </row>
    <row r="21" spans="1:8" ht="12.75" x14ac:dyDescent="0.2">
      <c r="A21" s="17"/>
      <c r="B21" s="166" t="s">
        <v>1</v>
      </c>
      <c r="C21" s="7" t="s">
        <v>5</v>
      </c>
      <c r="D21" s="5"/>
      <c r="E21" s="3"/>
      <c r="F21" s="1"/>
      <c r="G21" s="2"/>
      <c r="H21" s="4"/>
    </row>
    <row r="22" spans="1:8" ht="12.75" x14ac:dyDescent="0.2">
      <c r="A22" s="17"/>
      <c r="B22" s="133">
        <v>5</v>
      </c>
      <c r="C22" s="8" t="s">
        <v>8</v>
      </c>
      <c r="D22" s="9"/>
      <c r="E22" s="9"/>
      <c r="F22" s="1"/>
      <c r="G22" s="2"/>
      <c r="H22" s="4"/>
    </row>
    <row r="23" spans="1:8" ht="12.75" x14ac:dyDescent="0.2">
      <c r="A23" s="17"/>
      <c r="B23" s="133">
        <v>20</v>
      </c>
      <c r="C23" s="8" t="s">
        <v>60</v>
      </c>
      <c r="D23" s="9"/>
      <c r="E23" s="9"/>
      <c r="F23" s="1"/>
      <c r="G23" s="2"/>
      <c r="H23" s="4"/>
    </row>
    <row r="24" spans="1:8" ht="12.75" x14ac:dyDescent="0.2">
      <c r="A24" s="17"/>
      <c r="B24" s="128">
        <f>VLOOKUP(B21,B8:D14,3,FALSE)</f>
        <v>1.54</v>
      </c>
      <c r="C24" s="10" t="s">
        <v>14</v>
      </c>
      <c r="D24" s="9"/>
      <c r="E24" s="11"/>
      <c r="F24" s="12"/>
      <c r="G24" s="13"/>
      <c r="H24" s="2"/>
    </row>
    <row r="25" spans="1:8" ht="13.5" thickBot="1" x14ac:dyDescent="0.25">
      <c r="A25" s="17"/>
      <c r="B25" s="92" t="str">
        <f>CONCATENATE(ROUNDDOWN(B22*B23/B24,0)," h")</f>
        <v>64 h</v>
      </c>
      <c r="C25" s="180" t="s">
        <v>87</v>
      </c>
      <c r="D25" s="14"/>
      <c r="E25" s="15"/>
      <c r="F25" s="2"/>
      <c r="G25" s="2"/>
      <c r="H25" s="2"/>
    </row>
    <row r="26" spans="1:8" ht="13.5" thickTop="1" x14ac:dyDescent="0.2">
      <c r="A26" s="17"/>
      <c r="B26" s="1"/>
      <c r="C26" s="1"/>
      <c r="D26" s="2"/>
      <c r="E26" s="3"/>
      <c r="F26" s="2"/>
      <c r="G26" s="2"/>
      <c r="H26" s="16"/>
    </row>
    <row r="27" spans="1:8" ht="12.75" x14ac:dyDescent="0.2">
      <c r="A27" s="17"/>
      <c r="B27" s="1" t="s">
        <v>61</v>
      </c>
      <c r="C27" s="1"/>
      <c r="D27" s="2"/>
      <c r="E27" s="3"/>
      <c r="F27" s="134">
        <f>B22*B23</f>
        <v>100</v>
      </c>
      <c r="G27" s="2"/>
      <c r="H27" s="16"/>
    </row>
    <row r="28" spans="1:8" ht="12.75" x14ac:dyDescent="0.2">
      <c r="A28" s="17"/>
      <c r="B28" s="2"/>
      <c r="C28" s="1"/>
      <c r="D28" s="2"/>
      <c r="E28" s="3"/>
      <c r="F28" s="2"/>
      <c r="G28" s="2"/>
      <c r="H28" s="2"/>
    </row>
    <row r="29" spans="1:8" ht="12.75" x14ac:dyDescent="0.2">
      <c r="A29" s="17"/>
      <c r="B29" s="102" t="s">
        <v>62</v>
      </c>
      <c r="C29" s="91"/>
      <c r="D29" s="91"/>
      <c r="E29" s="91"/>
      <c r="F29" s="2"/>
      <c r="G29" s="91"/>
      <c r="H29" s="91"/>
    </row>
    <row r="30" spans="1:8" ht="12.75" x14ac:dyDescent="0.2">
      <c r="A30" s="17"/>
      <c r="B30" s="90" t="s">
        <v>56</v>
      </c>
      <c r="C30" s="91"/>
      <c r="D30" s="91"/>
      <c r="E30" s="91"/>
      <c r="F30" s="2"/>
      <c r="G30" s="91"/>
      <c r="H30" s="91"/>
    </row>
    <row r="31" spans="1:8" ht="12.75" x14ac:dyDescent="0.2">
      <c r="A31" s="17"/>
      <c r="B31" s="90" t="s">
        <v>57</v>
      </c>
      <c r="C31" s="17"/>
      <c r="D31" s="17"/>
      <c r="E31" s="17"/>
      <c r="F31" s="17"/>
      <c r="G31" s="17"/>
      <c r="H31" s="17"/>
    </row>
    <row r="32" spans="1:8" ht="12.75" x14ac:dyDescent="0.2">
      <c r="A32" s="17"/>
      <c r="B32" s="90" t="s">
        <v>58</v>
      </c>
      <c r="C32" s="17"/>
      <c r="D32" s="17"/>
      <c r="E32" s="17"/>
      <c r="F32" s="17"/>
      <c r="G32" s="17"/>
      <c r="H32" s="17"/>
    </row>
    <row r="33" spans="1:8" x14ac:dyDescent="0.15">
      <c r="A33" s="17"/>
      <c r="B33" s="17"/>
      <c r="C33" s="17"/>
      <c r="D33" s="17"/>
      <c r="E33" s="17"/>
      <c r="F33" s="17"/>
      <c r="G33" s="17"/>
      <c r="H33" s="17"/>
    </row>
    <row r="34" spans="1:8" x14ac:dyDescent="0.15">
      <c r="A34" s="17"/>
      <c r="B34" s="17"/>
      <c r="C34" s="17"/>
      <c r="D34" s="17"/>
      <c r="E34" s="17"/>
      <c r="F34" s="17"/>
      <c r="G34" s="17"/>
      <c r="H34" s="17"/>
    </row>
    <row r="35" spans="1:8" x14ac:dyDescent="0.15">
      <c r="A35" s="17"/>
      <c r="B35" s="17"/>
      <c r="C35" s="17"/>
      <c r="D35" s="17"/>
      <c r="E35" s="17"/>
      <c r="F35" s="17"/>
      <c r="G35" s="17"/>
      <c r="H35" s="17"/>
    </row>
    <row r="36" spans="1:8" x14ac:dyDescent="0.15">
      <c r="A36" s="17"/>
      <c r="B36" s="17"/>
      <c r="C36" s="17"/>
      <c r="D36" s="17"/>
      <c r="E36" s="17"/>
      <c r="F36" s="17"/>
      <c r="G36" s="17"/>
      <c r="H36" s="17"/>
    </row>
    <row r="37" spans="1:8" x14ac:dyDescent="0.15">
      <c r="A37" s="17"/>
      <c r="B37" s="17"/>
      <c r="C37" s="17"/>
      <c r="D37" s="17"/>
      <c r="E37" s="17"/>
      <c r="F37" s="17"/>
      <c r="G37" s="17"/>
      <c r="H37" s="17"/>
    </row>
    <row r="38" spans="1:8" x14ac:dyDescent="0.15">
      <c r="A38" s="17"/>
      <c r="B38" s="17"/>
      <c r="C38" s="17"/>
      <c r="D38" s="17"/>
      <c r="E38" s="17"/>
      <c r="F38" s="17"/>
      <c r="G38" s="17"/>
      <c r="H38" s="17"/>
    </row>
    <row r="39" spans="1:8" x14ac:dyDescent="0.15">
      <c r="A39" s="17"/>
      <c r="B39" s="17"/>
      <c r="C39" s="17"/>
      <c r="D39" s="17"/>
      <c r="E39" s="17"/>
      <c r="F39" s="17"/>
      <c r="G39" s="17"/>
      <c r="H39" s="17"/>
    </row>
    <row r="40" spans="1:8" x14ac:dyDescent="0.15">
      <c r="A40" s="17"/>
      <c r="B40" s="17"/>
      <c r="C40" s="17"/>
      <c r="D40" s="17"/>
      <c r="E40" s="17"/>
      <c r="F40" s="17"/>
      <c r="G40" s="17"/>
      <c r="H40" s="17"/>
    </row>
    <row r="41" spans="1:8" x14ac:dyDescent="0.15">
      <c r="A41" s="17"/>
      <c r="B41" s="17"/>
      <c r="C41" s="17"/>
      <c r="D41" s="17"/>
      <c r="E41" s="17"/>
      <c r="F41" s="17"/>
      <c r="G41" s="17"/>
      <c r="H41" s="17"/>
    </row>
    <row r="42" spans="1:8" x14ac:dyDescent="0.15">
      <c r="A42" s="17"/>
      <c r="B42" s="17"/>
      <c r="C42" s="17"/>
      <c r="D42" s="17"/>
      <c r="E42" s="17"/>
      <c r="F42" s="17"/>
      <c r="G42" s="17"/>
      <c r="H42" s="17"/>
    </row>
    <row r="43" spans="1:8" x14ac:dyDescent="0.15">
      <c r="A43" s="17"/>
      <c r="B43" s="17"/>
      <c r="C43" s="17"/>
      <c r="D43" s="17"/>
      <c r="E43" s="17"/>
      <c r="F43" s="17"/>
      <c r="G43" s="17"/>
      <c r="H43" s="17"/>
    </row>
    <row r="44" spans="1:8" x14ac:dyDescent="0.15">
      <c r="A44" s="17"/>
      <c r="B44" s="17"/>
      <c r="C44" s="17"/>
      <c r="D44" s="17"/>
      <c r="E44" s="17"/>
      <c r="F44" s="17"/>
      <c r="G44" s="17"/>
      <c r="H44" s="17"/>
    </row>
    <row r="45" spans="1:8" x14ac:dyDescent="0.15">
      <c r="A45" s="17"/>
      <c r="B45" s="17"/>
      <c r="C45" s="17"/>
      <c r="D45" s="17"/>
      <c r="E45" s="17"/>
      <c r="F45" s="17"/>
      <c r="G45" s="17"/>
      <c r="H45" s="17"/>
    </row>
    <row r="46" spans="1:8" x14ac:dyDescent="0.15">
      <c r="A46" s="17"/>
      <c r="B46" s="17"/>
      <c r="C46" s="17"/>
      <c r="D46" s="17"/>
      <c r="E46" s="17"/>
      <c r="F46" s="17"/>
      <c r="G46" s="17"/>
      <c r="H46" s="17"/>
    </row>
    <row r="47" spans="1:8" x14ac:dyDescent="0.15">
      <c r="A47" s="17"/>
      <c r="B47" s="17"/>
      <c r="C47" s="17"/>
      <c r="D47" s="17"/>
      <c r="E47" s="17"/>
      <c r="F47" s="17"/>
      <c r="G47" s="17"/>
      <c r="H47" s="17"/>
    </row>
    <row r="48" spans="1:8" x14ac:dyDescent="0.15">
      <c r="A48" s="17"/>
      <c r="B48" s="17"/>
      <c r="C48" s="17"/>
      <c r="D48" s="17"/>
      <c r="E48" s="17"/>
      <c r="F48" s="17"/>
      <c r="G48" s="17"/>
      <c r="H48" s="17"/>
    </row>
    <row r="49" spans="1:15" x14ac:dyDescent="0.15">
      <c r="A49" s="17"/>
      <c r="B49" s="17"/>
      <c r="C49" s="17"/>
      <c r="D49" s="17"/>
      <c r="E49" s="17"/>
      <c r="F49" s="17"/>
      <c r="G49" s="17"/>
      <c r="H49" s="17"/>
    </row>
    <row r="50" spans="1:15" x14ac:dyDescent="0.15">
      <c r="A50" s="17"/>
      <c r="B50" s="17"/>
      <c r="C50" s="17"/>
      <c r="D50" s="17"/>
      <c r="E50" s="17"/>
      <c r="F50" s="17"/>
      <c r="G50" s="17"/>
      <c r="H50" s="17"/>
    </row>
    <row r="51" spans="1:15" s="176" customFormat="1" x14ac:dyDescent="0.15">
      <c r="A51" s="17"/>
      <c r="B51" s="17"/>
      <c r="C51" s="17"/>
      <c r="D51" s="17"/>
      <c r="E51" s="17"/>
      <c r="F51" s="17"/>
      <c r="G51" s="17"/>
      <c r="H51" s="17"/>
      <c r="J51" s="177"/>
      <c r="K51" s="177"/>
      <c r="L51" s="177"/>
      <c r="M51" s="177"/>
      <c r="N51" s="177"/>
      <c r="O51" s="177"/>
    </row>
  </sheetData>
  <dataValidations count="1">
    <dataValidation type="list" allowBlank="1" showInputMessage="1" showErrorMessage="1" sqref="B21" xr:uid="{00000000-0002-0000-0000-000000000000}">
      <formula1>$B$8:$B$14</formula1>
    </dataValidation>
  </dataValidations>
  <hyperlinks>
    <hyperlink ref="B30" location="Veranstaltungen!A1" display="-&gt;Veranstaltungen" xr:uid="{00000000-0004-0000-0000-000000000000}"/>
    <hyperlink ref="B31" location="Teilnahme!A1" display="-&gt;Teilnahme" xr:uid="{00000000-0004-0000-0000-000001000000}"/>
    <hyperlink ref="B32" location="Ausfallzeiten!A1" display="-&gt;Ausfallzeiten" xr:uid="{00000000-0004-0000-0000-000002000000}"/>
    <hyperlink ref="B29" location="'Fobi-Sollstunden'!A1" display="-&gt;Fobi-Sollstunden" xr:uid="{00000000-0004-0000-0000-000003000000}"/>
  </hyperlink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1"/>
  <sheetViews>
    <sheetView topLeftCell="A3" zoomScaleNormal="100" workbookViewId="0">
      <selection activeCell="B28" sqref="B28"/>
    </sheetView>
  </sheetViews>
  <sheetFormatPr baseColWidth="10" defaultColWidth="11" defaultRowHeight="11.25" zeroHeight="1" x14ac:dyDescent="0.15"/>
  <cols>
    <col min="1" max="1" width="3.875" customWidth="1"/>
    <col min="2" max="2" width="11" customWidth="1"/>
    <col min="3" max="3" width="17.875" customWidth="1"/>
    <col min="4" max="6" width="11" customWidth="1"/>
    <col min="7" max="7" width="7.75" bestFit="1" customWidth="1"/>
    <col min="8" max="8" width="20.875" bestFit="1" customWidth="1"/>
    <col min="9" max="9" width="11" style="173" customWidth="1"/>
    <col min="10" max="15" width="11" style="174" customWidth="1"/>
    <col min="16" max="16384" width="11" style="173"/>
  </cols>
  <sheetData>
    <row r="1" spans="1:9" x14ac:dyDescent="0.15">
      <c r="A1" s="17"/>
      <c r="B1" s="17"/>
      <c r="C1" s="17"/>
      <c r="D1" s="17"/>
      <c r="E1" s="17"/>
      <c r="F1" s="17"/>
      <c r="G1" s="17"/>
      <c r="H1" s="17"/>
      <c r="I1" s="174"/>
    </row>
    <row r="2" spans="1:9" x14ac:dyDescent="0.15">
      <c r="A2" s="17"/>
      <c r="B2" s="17"/>
      <c r="C2" s="17"/>
      <c r="D2" s="17"/>
      <c r="E2" s="17"/>
      <c r="F2" s="17"/>
      <c r="G2" s="17"/>
      <c r="H2" s="17"/>
      <c r="I2" s="174"/>
    </row>
    <row r="3" spans="1:9" ht="20.25" x14ac:dyDescent="0.3">
      <c r="A3" s="17"/>
      <c r="B3" s="36" t="s">
        <v>25</v>
      </c>
      <c r="C3" s="37"/>
      <c r="D3" s="37"/>
      <c r="E3" s="37"/>
      <c r="F3" s="37"/>
      <c r="G3" s="37"/>
      <c r="H3" s="37"/>
      <c r="I3" s="174"/>
    </row>
    <row r="4" spans="1:9" x14ac:dyDescent="0.15">
      <c r="A4" s="17"/>
      <c r="B4" s="17"/>
      <c r="C4" s="17"/>
      <c r="D4" s="17"/>
      <c r="E4" s="17"/>
      <c r="F4" s="17"/>
      <c r="G4" s="17"/>
      <c r="H4" s="17"/>
      <c r="I4" s="174"/>
    </row>
    <row r="5" spans="1:9" ht="12.75" x14ac:dyDescent="0.2">
      <c r="A5" s="17"/>
      <c r="B5" s="40" t="s">
        <v>30</v>
      </c>
      <c r="C5" s="40"/>
      <c r="D5" s="40"/>
      <c r="E5" s="40"/>
      <c r="F5" s="40"/>
      <c r="G5" s="40"/>
      <c r="H5" s="40"/>
      <c r="I5" s="178"/>
    </row>
    <row r="6" spans="1:9" ht="12.75" x14ac:dyDescent="0.2">
      <c r="A6" s="17"/>
      <c r="B6" s="40" t="s">
        <v>18</v>
      </c>
      <c r="C6" s="40"/>
      <c r="D6" s="40"/>
      <c r="E6" s="40"/>
      <c r="F6" s="40"/>
      <c r="G6" s="40"/>
      <c r="H6" s="40"/>
      <c r="I6" s="178"/>
    </row>
    <row r="7" spans="1:9" ht="12.75" x14ac:dyDescent="0.2">
      <c r="A7" s="17"/>
      <c r="B7" s="40" t="s">
        <v>84</v>
      </c>
      <c r="C7" s="40"/>
      <c r="D7" s="172">
        <v>1</v>
      </c>
      <c r="E7" s="40"/>
      <c r="F7" s="40"/>
      <c r="G7" s="40"/>
      <c r="H7" s="40"/>
      <c r="I7" s="178"/>
    </row>
    <row r="8" spans="1:9" ht="12.75" x14ac:dyDescent="0.2">
      <c r="A8" s="17"/>
      <c r="B8" s="41" t="s">
        <v>86</v>
      </c>
      <c r="C8" s="41"/>
      <c r="D8" s="129">
        <v>5</v>
      </c>
      <c r="E8" s="130">
        <v>0</v>
      </c>
      <c r="F8" s="17"/>
      <c r="G8" s="17"/>
      <c r="H8" s="17"/>
      <c r="I8" s="178"/>
    </row>
    <row r="9" spans="1:9" ht="12.75" x14ac:dyDescent="0.2">
      <c r="A9" s="17"/>
      <c r="B9" s="103" t="s">
        <v>63</v>
      </c>
      <c r="C9" s="41"/>
      <c r="D9" s="46"/>
      <c r="E9" s="47">
        <f>IF(D8&gt;=6,30,)</f>
        <v>0</v>
      </c>
      <c r="F9" s="42" t="s">
        <v>27</v>
      </c>
      <c r="G9" s="43">
        <f>(60*D8+E8-E9)</f>
        <v>300</v>
      </c>
      <c r="H9" s="40" t="s">
        <v>28</v>
      </c>
      <c r="I9" s="178"/>
    </row>
    <row r="10" spans="1:9" ht="13.5" thickBot="1" x14ac:dyDescent="0.25">
      <c r="A10" s="17"/>
      <c r="B10" s="48" t="s">
        <v>87</v>
      </c>
      <c r="C10" s="48"/>
      <c r="D10" s="49">
        <f>INT(G9/45)</f>
        <v>6</v>
      </c>
      <c r="E10" s="50">
        <f>MOD(G9,45)</f>
        <v>30</v>
      </c>
      <c r="F10" s="40"/>
      <c r="G10" s="40"/>
      <c r="H10" s="40"/>
      <c r="I10" s="178"/>
    </row>
    <row r="11" spans="1:9" ht="13.5" thickTop="1" x14ac:dyDescent="0.2">
      <c r="A11" s="17"/>
      <c r="B11" s="123"/>
      <c r="C11" s="123"/>
      <c r="D11" s="124"/>
      <c r="E11" s="125"/>
      <c r="F11" s="40"/>
      <c r="G11" s="40"/>
      <c r="H11" s="40"/>
      <c r="I11" s="178"/>
    </row>
    <row r="12" spans="1:9" ht="12.75" x14ac:dyDescent="0.2">
      <c r="A12" s="17"/>
      <c r="B12" s="123" t="s">
        <v>81</v>
      </c>
      <c r="C12" s="123"/>
      <c r="D12" s="124"/>
      <c r="E12" s="125"/>
      <c r="F12" s="40"/>
      <c r="G12" s="40"/>
      <c r="H12" s="40"/>
      <c r="I12" s="178"/>
    </row>
    <row r="13" spans="1:9" ht="12.75" x14ac:dyDescent="0.2">
      <c r="A13" s="17"/>
      <c r="B13" s="41" t="s">
        <v>26</v>
      </c>
      <c r="C13" s="41"/>
      <c r="D13" s="129">
        <v>6</v>
      </c>
      <c r="E13" s="130">
        <v>30</v>
      </c>
      <c r="F13" s="17"/>
      <c r="G13" s="17"/>
      <c r="H13" s="17"/>
      <c r="I13" s="178"/>
    </row>
    <row r="14" spans="1:9" ht="12.75" x14ac:dyDescent="0.2">
      <c r="A14" s="17"/>
      <c r="B14" s="103" t="s">
        <v>63</v>
      </c>
      <c r="C14" s="41"/>
      <c r="D14" s="46"/>
      <c r="E14" s="47">
        <f>IF(D13&gt;=6,30,)</f>
        <v>30</v>
      </c>
      <c r="F14" s="42" t="s">
        <v>27</v>
      </c>
      <c r="G14" s="43">
        <f>60*D13+E13-E14</f>
        <v>360</v>
      </c>
      <c r="H14" s="40" t="s">
        <v>28</v>
      </c>
      <c r="I14" s="178"/>
    </row>
    <row r="15" spans="1:9" ht="13.5" thickBot="1" x14ac:dyDescent="0.25">
      <c r="A15" s="17"/>
      <c r="B15" s="48" t="s">
        <v>87</v>
      </c>
      <c r="C15" s="48"/>
      <c r="D15" s="49">
        <f>INT(G14/45)</f>
        <v>8</v>
      </c>
      <c r="E15" s="50">
        <f>MOD(G14,45)</f>
        <v>0</v>
      </c>
      <c r="F15" s="40"/>
      <c r="G15" s="40"/>
      <c r="H15" s="40"/>
      <c r="I15" s="178"/>
    </row>
    <row r="16" spans="1:9" ht="13.5" thickTop="1" x14ac:dyDescent="0.2">
      <c r="A16" s="17"/>
      <c r="B16" s="40"/>
      <c r="C16" s="40"/>
      <c r="D16" s="40"/>
      <c r="E16" s="40"/>
      <c r="F16" s="40"/>
      <c r="G16" s="40"/>
      <c r="H16" s="40"/>
      <c r="I16" s="178"/>
    </row>
    <row r="17" spans="1:9" ht="12.75" x14ac:dyDescent="0.2">
      <c r="A17" s="17"/>
      <c r="B17" s="40"/>
      <c r="C17" s="40"/>
      <c r="D17" s="40"/>
      <c r="E17" s="40"/>
      <c r="F17" s="40"/>
      <c r="G17" s="40"/>
      <c r="H17" s="40"/>
      <c r="I17" s="178"/>
    </row>
    <row r="18" spans="1:9" ht="12.75" x14ac:dyDescent="0.2">
      <c r="A18" s="17"/>
      <c r="B18" s="40"/>
      <c r="C18" s="40"/>
      <c r="D18" s="40"/>
      <c r="E18" s="40"/>
      <c r="F18" s="40"/>
      <c r="G18" s="40"/>
      <c r="H18" s="40"/>
      <c r="I18" s="178"/>
    </row>
    <row r="19" spans="1:9" ht="12.75" x14ac:dyDescent="0.2">
      <c r="A19" s="17"/>
      <c r="B19" s="40"/>
      <c r="C19" s="40"/>
      <c r="D19" s="40"/>
      <c r="E19" s="40"/>
      <c r="F19" s="40"/>
      <c r="G19" s="40"/>
      <c r="H19" s="40"/>
      <c r="I19" s="178"/>
    </row>
    <row r="20" spans="1:9" ht="20.25" x14ac:dyDescent="0.3">
      <c r="A20" s="17"/>
      <c r="B20" s="36" t="s">
        <v>29</v>
      </c>
      <c r="C20" s="37"/>
      <c r="D20" s="37"/>
      <c r="E20" s="37"/>
      <c r="F20" s="37"/>
      <c r="G20" s="37"/>
      <c r="H20" s="37"/>
      <c r="I20" s="174"/>
    </row>
    <row r="21" spans="1:9" x14ac:dyDescent="0.15">
      <c r="A21" s="17"/>
      <c r="B21" s="17"/>
      <c r="C21" s="17"/>
      <c r="D21" s="17"/>
      <c r="E21" s="17"/>
      <c r="F21" s="17"/>
      <c r="G21" s="17"/>
      <c r="H21" s="17"/>
      <c r="I21" s="174"/>
    </row>
    <row r="22" spans="1:9" ht="12.75" x14ac:dyDescent="0.2">
      <c r="A22" s="17"/>
      <c r="B22" s="40" t="s">
        <v>31</v>
      </c>
      <c r="C22" s="40"/>
      <c r="D22" s="40"/>
      <c r="E22" s="40"/>
      <c r="F22" s="40"/>
      <c r="G22" s="40"/>
      <c r="H22" s="40"/>
      <c r="I22" s="178"/>
    </row>
    <row r="23" spans="1:9" ht="12.75" x14ac:dyDescent="0.2">
      <c r="A23" s="17"/>
      <c r="B23" s="40" t="s">
        <v>18</v>
      </c>
      <c r="C23" s="40"/>
      <c r="D23" s="40"/>
      <c r="E23" s="40"/>
      <c r="F23" s="40"/>
      <c r="G23" s="40"/>
      <c r="H23" s="40"/>
      <c r="I23" s="178"/>
    </row>
    <row r="24" spans="1:9" ht="12.75" x14ac:dyDescent="0.2">
      <c r="A24" s="17"/>
      <c r="B24" s="40"/>
      <c r="C24" s="40"/>
      <c r="D24" s="40"/>
      <c r="E24" s="40"/>
      <c r="F24" s="40"/>
      <c r="G24" s="40"/>
      <c r="H24" s="40"/>
      <c r="I24" s="178"/>
    </row>
    <row r="25" spans="1:9" ht="12.75" x14ac:dyDescent="0.2">
      <c r="A25" s="17"/>
      <c r="B25" s="41" t="s">
        <v>26</v>
      </c>
      <c r="C25" s="41"/>
      <c r="D25" s="129">
        <v>5</v>
      </c>
      <c r="E25" s="130">
        <v>0</v>
      </c>
      <c r="F25" s="40"/>
      <c r="G25" s="40"/>
      <c r="H25" s="40"/>
      <c r="I25" s="178"/>
    </row>
    <row r="26" spans="1:9" ht="12.75" x14ac:dyDescent="0.2">
      <c r="A26" s="17"/>
      <c r="B26" s="103" t="s">
        <v>63</v>
      </c>
      <c r="C26" s="41"/>
      <c r="D26" s="46"/>
      <c r="E26" s="47">
        <f>IF(D25&gt;=6,30,)</f>
        <v>0</v>
      </c>
      <c r="F26" s="42" t="s">
        <v>27</v>
      </c>
      <c r="G26" s="43">
        <f>60*D25+E25-E26</f>
        <v>300</v>
      </c>
      <c r="H26" s="40" t="s">
        <v>28</v>
      </c>
      <c r="I26" s="178"/>
    </row>
    <row r="27" spans="1:9" ht="12.75" x14ac:dyDescent="0.2">
      <c r="A27" s="17"/>
      <c r="B27" s="54" t="s">
        <v>32</v>
      </c>
      <c r="C27" s="54"/>
      <c r="D27" s="54"/>
      <c r="E27" s="55">
        <f>G26*75%</f>
        <v>225</v>
      </c>
      <c r="F27" s="42" t="s">
        <v>27</v>
      </c>
      <c r="G27" s="43">
        <f>60*D27+E27</f>
        <v>225</v>
      </c>
      <c r="H27" s="40" t="s">
        <v>33</v>
      </c>
      <c r="I27" s="178"/>
    </row>
    <row r="28" spans="1:9" ht="13.5" thickBot="1" x14ac:dyDescent="0.25">
      <c r="A28" s="17"/>
      <c r="B28" s="180" t="s">
        <v>87</v>
      </c>
      <c r="C28" s="48"/>
      <c r="D28" s="49">
        <f>INT(G27/45)</f>
        <v>5</v>
      </c>
      <c r="E28" s="50">
        <f>MOD(G27,45)</f>
        <v>0</v>
      </c>
      <c r="F28" s="40"/>
      <c r="G28" s="40"/>
      <c r="H28" s="40"/>
      <c r="I28" s="178"/>
    </row>
    <row r="29" spans="1:9" ht="13.5" thickTop="1" x14ac:dyDescent="0.2">
      <c r="A29" s="17"/>
      <c r="B29" s="40"/>
      <c r="C29" s="40"/>
      <c r="D29" s="40"/>
      <c r="E29" s="40"/>
      <c r="F29" s="40"/>
      <c r="G29" s="40"/>
      <c r="H29" s="40"/>
      <c r="I29" s="178"/>
    </row>
    <row r="30" spans="1:9" x14ac:dyDescent="0.15">
      <c r="A30" s="17"/>
      <c r="B30" s="17"/>
      <c r="C30" s="17"/>
      <c r="D30" s="17"/>
      <c r="E30" s="17"/>
      <c r="F30" s="17"/>
      <c r="G30" s="17"/>
      <c r="H30" s="17"/>
      <c r="I30" s="174"/>
    </row>
    <row r="31" spans="1:9" x14ac:dyDescent="0.15">
      <c r="A31" s="17"/>
      <c r="B31" s="39" t="s">
        <v>64</v>
      </c>
      <c r="C31" s="39"/>
      <c r="D31" s="39"/>
      <c r="E31" s="44"/>
      <c r="F31" s="39"/>
      <c r="G31" s="39"/>
      <c r="H31" s="44"/>
      <c r="I31" s="174"/>
    </row>
    <row r="32" spans="1:9" x14ac:dyDescent="0.15">
      <c r="A32" s="17"/>
      <c r="B32" s="17"/>
      <c r="C32" s="17"/>
      <c r="D32" s="17"/>
      <c r="E32" s="17"/>
      <c r="F32" s="17"/>
      <c r="G32" s="17"/>
      <c r="H32" s="17"/>
      <c r="I32" s="174"/>
    </row>
    <row r="33" spans="1:9" x14ac:dyDescent="0.15">
      <c r="A33" s="17"/>
      <c r="B33" s="17"/>
      <c r="C33" s="17"/>
      <c r="D33" s="17"/>
      <c r="E33" s="17"/>
      <c r="F33" s="17"/>
      <c r="G33" s="17"/>
      <c r="H33" s="17"/>
      <c r="I33" s="174"/>
    </row>
    <row r="34" spans="1:9" x14ac:dyDescent="0.15">
      <c r="A34" s="17"/>
      <c r="B34" s="17"/>
      <c r="C34" s="17"/>
      <c r="D34" s="17"/>
      <c r="E34" s="17"/>
      <c r="F34" s="17"/>
      <c r="G34" s="17"/>
      <c r="H34" s="17"/>
      <c r="I34" s="174"/>
    </row>
    <row r="35" spans="1:9" x14ac:dyDescent="0.15">
      <c r="A35" s="17"/>
      <c r="B35" s="17"/>
      <c r="C35" s="17"/>
      <c r="D35" s="17"/>
      <c r="E35" s="17"/>
      <c r="F35" s="17"/>
      <c r="G35" s="17"/>
      <c r="H35" s="17"/>
      <c r="I35" s="174"/>
    </row>
    <row r="36" spans="1:9" ht="12.75" x14ac:dyDescent="0.2">
      <c r="A36" s="17"/>
      <c r="B36" s="87" t="s">
        <v>55</v>
      </c>
      <c r="C36" s="17"/>
      <c r="D36" s="17"/>
      <c r="E36" s="17"/>
      <c r="F36" s="17"/>
      <c r="G36" s="17"/>
      <c r="H36" s="17"/>
      <c r="I36" s="174"/>
    </row>
    <row r="37" spans="1:9" ht="12.75" x14ac:dyDescent="0.2">
      <c r="A37" s="17"/>
      <c r="B37" s="102" t="s">
        <v>62</v>
      </c>
      <c r="C37" s="17"/>
      <c r="D37" s="17"/>
      <c r="E37" s="17"/>
      <c r="F37" s="17"/>
      <c r="G37" s="17"/>
      <c r="H37" s="17"/>
      <c r="I37" s="174"/>
    </row>
    <row r="38" spans="1:9" ht="12.75" x14ac:dyDescent="0.2">
      <c r="A38" s="17"/>
      <c r="B38" s="90" t="s">
        <v>57</v>
      </c>
      <c r="C38" s="17"/>
      <c r="D38" s="17"/>
      <c r="E38" s="17"/>
      <c r="F38" s="17"/>
      <c r="G38" s="17"/>
      <c r="H38" s="17"/>
      <c r="I38" s="174"/>
    </row>
    <row r="39" spans="1:9" ht="12.75" x14ac:dyDescent="0.2">
      <c r="A39" s="17"/>
      <c r="B39" s="90" t="s">
        <v>58</v>
      </c>
      <c r="C39" s="17"/>
      <c r="D39" s="17"/>
      <c r="E39" s="17"/>
      <c r="F39" s="17"/>
      <c r="G39" s="17"/>
      <c r="H39" s="17"/>
      <c r="I39" s="174"/>
    </row>
    <row r="40" spans="1:9" hidden="1" x14ac:dyDescent="0.15">
      <c r="A40" s="17"/>
      <c r="B40" s="17"/>
      <c r="C40" s="17"/>
      <c r="D40" s="17"/>
      <c r="E40" s="17"/>
      <c r="F40" s="17"/>
      <c r="G40" s="17"/>
      <c r="H40" s="17"/>
      <c r="I40" s="174"/>
    </row>
    <row r="41" spans="1:9" hidden="1" x14ac:dyDescent="0.15"/>
    <row r="42" spans="1:9" s="174" customFormat="1" hidden="1" x14ac:dyDescent="0.15">
      <c r="A42" s="17"/>
      <c r="B42" s="17"/>
      <c r="C42" s="17"/>
      <c r="D42" s="17"/>
      <c r="E42" s="17"/>
      <c r="F42" s="17"/>
      <c r="G42" s="17"/>
      <c r="H42" s="17"/>
    </row>
    <row r="43" spans="1:9" s="174" customFormat="1" hidden="1" x14ac:dyDescent="0.15">
      <c r="A43" s="17"/>
      <c r="B43" s="17"/>
      <c r="C43" s="17"/>
      <c r="D43" s="17"/>
      <c r="E43" s="17"/>
      <c r="F43" s="17"/>
      <c r="G43" s="17"/>
      <c r="H43" s="17"/>
    </row>
    <row r="44" spans="1:9" s="174" customFormat="1" hidden="1" x14ac:dyDescent="0.15">
      <c r="A44" s="17"/>
      <c r="B44" s="17"/>
      <c r="C44" s="17"/>
      <c r="D44" s="17"/>
      <c r="E44" s="17"/>
      <c r="F44" s="17"/>
      <c r="G44" s="17"/>
      <c r="H44" s="17"/>
    </row>
    <row r="45" spans="1:9" s="174" customFormat="1" hidden="1" x14ac:dyDescent="0.15">
      <c r="A45" s="17"/>
      <c r="B45" s="17"/>
      <c r="C45" s="17"/>
      <c r="D45" s="17"/>
      <c r="E45" s="17"/>
      <c r="F45" s="17"/>
      <c r="G45" s="17"/>
      <c r="H45" s="17"/>
    </row>
    <row r="46" spans="1:9" s="174" customFormat="1" hidden="1" x14ac:dyDescent="0.15">
      <c r="A46" s="17"/>
      <c r="B46" s="17"/>
      <c r="C46" s="17"/>
      <c r="D46" s="17"/>
      <c r="E46" s="17"/>
      <c r="F46" s="17"/>
      <c r="G46" s="17"/>
      <c r="H46" s="17"/>
    </row>
    <row r="47" spans="1:9" s="174" customFormat="1" hidden="1" x14ac:dyDescent="0.15">
      <c r="A47" s="17"/>
      <c r="B47" s="17"/>
      <c r="C47" s="17"/>
      <c r="D47" s="17"/>
      <c r="E47" s="17"/>
      <c r="F47" s="17"/>
      <c r="G47" s="17"/>
      <c r="H47" s="17"/>
    </row>
    <row r="48" spans="1:9" s="174" customFormat="1" hidden="1" x14ac:dyDescent="0.15">
      <c r="A48" s="17"/>
      <c r="B48" s="17"/>
      <c r="C48" s="17"/>
      <c r="D48" s="17"/>
      <c r="E48" s="17"/>
      <c r="F48" s="17"/>
      <c r="G48" s="17"/>
      <c r="H48" s="17"/>
    </row>
    <row r="49" spans="1:8" s="174" customFormat="1" hidden="1" x14ac:dyDescent="0.15">
      <c r="A49" s="17"/>
      <c r="B49" s="17"/>
      <c r="C49" s="17"/>
      <c r="D49" s="17"/>
      <c r="E49" s="17"/>
      <c r="F49" s="17"/>
      <c r="G49" s="17"/>
      <c r="H49" s="17"/>
    </row>
    <row r="50" spans="1:8" s="174" customFormat="1" hidden="1" x14ac:dyDescent="0.15">
      <c r="A50" s="17"/>
      <c r="B50" s="17"/>
      <c r="C50" s="17"/>
      <c r="D50" s="17"/>
      <c r="E50" s="17"/>
      <c r="F50" s="17"/>
      <c r="G50" s="17"/>
      <c r="H50" s="17"/>
    </row>
    <row r="51" spans="1:8" s="174" customFormat="1" hidden="1" x14ac:dyDescent="0.15">
      <c r="A51" s="17"/>
      <c r="B51" s="17"/>
      <c r="C51" s="17"/>
      <c r="D51" s="17"/>
      <c r="E51" s="17"/>
      <c r="F51" s="17"/>
      <c r="G51" s="17"/>
      <c r="H51" s="17"/>
    </row>
  </sheetData>
  <hyperlinks>
    <hyperlink ref="B38" location="Teilnahme!A1" display="-&gt;Teilnahme" xr:uid="{00000000-0004-0000-0100-000000000000}"/>
    <hyperlink ref="B39" location="Ausfallzeiten!A1" display="-&gt;Ausfallzeiten" xr:uid="{00000000-0004-0000-0100-000001000000}"/>
    <hyperlink ref="B36" location="Sollstunden!A1" display="-&gt;Sollstunden" xr:uid="{00000000-0004-0000-0100-000002000000}"/>
    <hyperlink ref="B37" location="'Fobi-Sollstunden'!A1" display="-&gt;Fobi-Sollstunden" xr:uid="{00000000-0004-0000-0100-000003000000}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zoomScaleNormal="100" workbookViewId="0">
      <selection activeCell="D14" sqref="D14"/>
    </sheetView>
  </sheetViews>
  <sheetFormatPr baseColWidth="10" defaultColWidth="11" defaultRowHeight="11.25" zeroHeight="1" x14ac:dyDescent="0.15"/>
  <cols>
    <col min="1" max="1" width="3.875" style="17" customWidth="1"/>
    <col min="2" max="2" width="28.375" customWidth="1"/>
    <col min="3" max="3" width="14.875" customWidth="1"/>
    <col min="4" max="8" width="11" customWidth="1"/>
    <col min="9" max="14" width="11" style="17" customWidth="1"/>
  </cols>
  <sheetData>
    <row r="1" spans="2:8" s="17" customFormat="1" x14ac:dyDescent="0.15"/>
    <row r="2" spans="2:8" ht="20.25" x14ac:dyDescent="0.3">
      <c r="B2" s="36" t="s">
        <v>17</v>
      </c>
      <c r="C2" s="37"/>
      <c r="D2" s="37"/>
      <c r="E2" s="37"/>
      <c r="F2" s="37"/>
      <c r="G2" s="37"/>
      <c r="H2" s="37"/>
    </row>
    <row r="3" spans="2:8" x14ac:dyDescent="0.15">
      <c r="B3" s="17"/>
      <c r="C3" s="17"/>
      <c r="D3" s="17"/>
      <c r="E3" s="17"/>
      <c r="F3" s="17"/>
      <c r="G3" s="17"/>
      <c r="H3" s="17"/>
    </row>
    <row r="4" spans="2:8" ht="12.75" x14ac:dyDescent="0.2">
      <c r="B4" s="164" t="s">
        <v>20</v>
      </c>
      <c r="C4" s="165"/>
      <c r="D4" s="165"/>
      <c r="E4" s="165"/>
      <c r="F4" s="165"/>
      <c r="G4" s="165"/>
      <c r="H4" s="17"/>
    </row>
    <row r="5" spans="2:8" ht="12.75" x14ac:dyDescent="0.2">
      <c r="B5" s="164" t="s">
        <v>19</v>
      </c>
      <c r="C5" s="165"/>
      <c r="D5" s="165"/>
      <c r="E5" s="165"/>
      <c r="F5" s="165"/>
      <c r="G5" s="165"/>
      <c r="H5" s="17"/>
    </row>
    <row r="6" spans="2:8" x14ac:dyDescent="0.15">
      <c r="B6" s="165"/>
      <c r="C6" s="165"/>
      <c r="D6" s="165"/>
      <c r="E6" s="165"/>
      <c r="F6" s="165"/>
      <c r="G6" s="165"/>
      <c r="H6" s="17"/>
    </row>
    <row r="7" spans="2:8" x14ac:dyDescent="0.15">
      <c r="B7" s="165" t="s">
        <v>21</v>
      </c>
      <c r="C7" s="165"/>
      <c r="D7" s="165"/>
      <c r="E7" s="165"/>
      <c r="F7" s="165"/>
      <c r="G7" s="165"/>
      <c r="H7" s="17"/>
    </row>
    <row r="8" spans="2:8" x14ac:dyDescent="0.15">
      <c r="B8" s="165" t="s">
        <v>18</v>
      </c>
      <c r="C8" s="165"/>
      <c r="D8" s="165"/>
      <c r="E8" s="165"/>
      <c r="F8" s="165"/>
      <c r="G8" s="165"/>
      <c r="H8" s="17"/>
    </row>
    <row r="9" spans="2:8" x14ac:dyDescent="0.15">
      <c r="B9" s="17"/>
      <c r="C9" s="17"/>
      <c r="D9" s="17"/>
      <c r="E9" s="17"/>
      <c r="F9" s="17"/>
      <c r="G9" s="17"/>
      <c r="H9" s="17"/>
    </row>
    <row r="10" spans="2:8" ht="12.75" x14ac:dyDescent="0.2">
      <c r="B10" s="40"/>
      <c r="C10" s="166" t="s">
        <v>1</v>
      </c>
      <c r="D10" s="8" t="s">
        <v>5</v>
      </c>
      <c r="E10" s="40"/>
      <c r="F10" s="40"/>
      <c r="G10" s="40"/>
      <c r="H10" s="40"/>
    </row>
    <row r="11" spans="2:8" ht="12.75" x14ac:dyDescent="0.2">
      <c r="B11" s="40"/>
      <c r="C11" s="133">
        <v>5</v>
      </c>
      <c r="D11" s="8" t="s">
        <v>8</v>
      </c>
      <c r="E11" s="9"/>
      <c r="F11" s="40"/>
      <c r="G11" s="40"/>
      <c r="H11" s="40"/>
    </row>
    <row r="12" spans="2:8" ht="12.75" x14ac:dyDescent="0.2">
      <c r="B12" s="40"/>
      <c r="C12" s="133">
        <v>20</v>
      </c>
      <c r="D12" s="8" t="s">
        <v>10</v>
      </c>
      <c r="E12" s="9"/>
      <c r="F12" s="40"/>
      <c r="G12" s="40"/>
      <c r="H12" s="40"/>
    </row>
    <row r="13" spans="2:8" ht="12.75" x14ac:dyDescent="0.2">
      <c r="B13" s="40"/>
      <c r="C13" s="128">
        <f>VLOOKUP(C10,Sollstunden!B8:D14,3,FALSE)</f>
        <v>1.54</v>
      </c>
      <c r="D13" s="10" t="s">
        <v>14</v>
      </c>
      <c r="E13" s="11"/>
      <c r="F13" s="40"/>
      <c r="G13" s="40"/>
      <c r="H13" s="40"/>
    </row>
    <row r="14" spans="2:8" ht="13.5" thickBot="1" x14ac:dyDescent="0.25">
      <c r="B14" s="32">
        <f>ROUNDDOWN(C11*C12/C13,0)</f>
        <v>64</v>
      </c>
      <c r="C14" s="167">
        <f>ROUND(((C11*C12/C13)-ROUND(B14,0))*45,0)</f>
        <v>42</v>
      </c>
      <c r="D14" s="180" t="s">
        <v>87</v>
      </c>
      <c r="E14" s="15"/>
      <c r="F14" s="168"/>
      <c r="G14" s="40"/>
      <c r="H14" s="40"/>
    </row>
    <row r="15" spans="2:8" ht="13.5" thickTop="1" x14ac:dyDescent="0.2">
      <c r="B15" s="40"/>
      <c r="C15" s="40"/>
      <c r="D15" s="40"/>
      <c r="E15" s="40"/>
      <c r="F15" s="40"/>
      <c r="G15" s="40"/>
      <c r="H15" s="40"/>
    </row>
    <row r="16" spans="2:8" ht="12.75" x14ac:dyDescent="0.2">
      <c r="B16" s="169" t="s">
        <v>24</v>
      </c>
      <c r="C16" s="40"/>
      <c r="D16" s="40"/>
      <c r="E16" s="40"/>
      <c r="F16" s="40"/>
      <c r="G16" s="40"/>
      <c r="H16" s="40"/>
    </row>
    <row r="17" spans="2:8" ht="12.75" x14ac:dyDescent="0.2">
      <c r="B17" s="169" t="s">
        <v>22</v>
      </c>
      <c r="C17" s="40"/>
      <c r="D17" s="40"/>
      <c r="E17" s="40"/>
      <c r="F17" s="40"/>
      <c r="G17" s="40"/>
      <c r="H17" s="40"/>
    </row>
    <row r="18" spans="2:8" ht="12.75" x14ac:dyDescent="0.2">
      <c r="B18" s="169" t="s">
        <v>23</v>
      </c>
      <c r="C18" s="40"/>
      <c r="D18" s="40"/>
      <c r="E18" s="40"/>
      <c r="F18" s="40"/>
      <c r="G18" s="40"/>
      <c r="H18" s="40"/>
    </row>
    <row r="19" spans="2:8" s="17" customFormat="1" ht="12.75" x14ac:dyDescent="0.2">
      <c r="B19" s="170"/>
      <c r="C19" s="40"/>
      <c r="D19" s="40"/>
      <c r="E19" s="40"/>
      <c r="F19" s="40"/>
      <c r="G19" s="40"/>
      <c r="H19" s="40"/>
    </row>
    <row r="20" spans="2:8" s="17" customFormat="1" x14ac:dyDescent="0.15"/>
    <row r="21" spans="2:8" s="17" customFormat="1" ht="12.75" x14ac:dyDescent="0.2">
      <c r="B21" s="87" t="s">
        <v>55</v>
      </c>
    </row>
    <row r="22" spans="2:8" s="17" customFormat="1" ht="12.75" x14ac:dyDescent="0.2">
      <c r="B22" s="90" t="s">
        <v>56</v>
      </c>
    </row>
    <row r="23" spans="2:8" s="17" customFormat="1" ht="12.75" x14ac:dyDescent="0.2">
      <c r="B23" s="90" t="s">
        <v>57</v>
      </c>
    </row>
    <row r="24" spans="2:8" s="17" customFormat="1" ht="12.75" x14ac:dyDescent="0.2">
      <c r="B24" s="90" t="s">
        <v>58</v>
      </c>
    </row>
    <row r="25" spans="2:8" s="17" customFormat="1" hidden="1" x14ac:dyDescent="0.15">
      <c r="E25" s="23"/>
    </row>
    <row r="26" spans="2:8" s="17" customFormat="1" hidden="1" x14ac:dyDescent="0.15"/>
    <row r="27" spans="2:8" s="17" customFormat="1" hidden="1" x14ac:dyDescent="0.15"/>
    <row r="28" spans="2:8" s="17" customFormat="1" hidden="1" x14ac:dyDescent="0.15"/>
    <row r="29" spans="2:8" hidden="1" x14ac:dyDescent="0.15">
      <c r="B29" s="17"/>
      <c r="C29" s="17"/>
      <c r="D29" s="17"/>
      <c r="E29" s="17"/>
      <c r="F29" s="17"/>
      <c r="G29" s="17"/>
      <c r="H29" s="17"/>
    </row>
  </sheetData>
  <dataValidations count="1">
    <dataValidation type="list" allowBlank="1" showInputMessage="1" showErrorMessage="1" sqref="C10" xr:uid="{00000000-0002-0000-0200-000000000000}">
      <formula1>schulformen</formula1>
    </dataValidation>
  </dataValidations>
  <hyperlinks>
    <hyperlink ref="B22" location="Veranstaltungen!A1" display="-&gt;Veranstaltungen" xr:uid="{00000000-0004-0000-0200-000000000000}"/>
    <hyperlink ref="B23" location="Teilnahme!A1" display="-&gt;Teilnahme" xr:uid="{00000000-0004-0000-0200-000001000000}"/>
    <hyperlink ref="B24" location="Ausfallzeiten!A1" display="-&gt;Ausfallzeiten" xr:uid="{00000000-0004-0000-0200-000002000000}"/>
    <hyperlink ref="B21" location="Sollstunden!A1" display="-&gt;Sollstunden" xr:uid="{00000000-0004-0000-0200-000003000000}"/>
  </hyperlink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2"/>
  <sheetViews>
    <sheetView topLeftCell="A10" zoomScaleNormal="100" workbookViewId="0">
      <selection activeCell="B16" sqref="B16"/>
    </sheetView>
  </sheetViews>
  <sheetFormatPr baseColWidth="10" defaultColWidth="0" defaultRowHeight="11.25" zeroHeight="1" x14ac:dyDescent="0.15"/>
  <cols>
    <col min="1" max="1" width="5.375" style="23" customWidth="1"/>
    <col min="2" max="2" width="18.125" style="58" customWidth="1"/>
    <col min="3" max="3" width="15.125" style="58" customWidth="1"/>
    <col min="4" max="9" width="11" style="58" customWidth="1"/>
    <col min="10" max="11" width="11" style="23" customWidth="1"/>
    <col min="12" max="14" width="0" style="17" hidden="1" customWidth="1"/>
  </cols>
  <sheetData>
    <row r="1" spans="1:11" s="17" customFormat="1" x14ac:dyDescent="0.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25" x14ac:dyDescent="0.3">
      <c r="B2" s="85" t="s">
        <v>35</v>
      </c>
      <c r="C2" s="60"/>
      <c r="D2" s="60"/>
      <c r="E2" s="61"/>
      <c r="F2" s="61"/>
      <c r="G2" s="61"/>
      <c r="H2" s="61"/>
      <c r="I2" s="61"/>
      <c r="J2" s="61"/>
      <c r="K2" s="78"/>
    </row>
    <row r="3" spans="1:11" ht="12.75" x14ac:dyDescent="0.2">
      <c r="B3" s="57"/>
      <c r="C3" s="57"/>
      <c r="D3" s="57"/>
      <c r="E3" s="56"/>
      <c r="F3" s="56"/>
      <c r="G3" s="56"/>
      <c r="H3" s="56"/>
      <c r="I3" s="56"/>
      <c r="J3" s="56"/>
    </row>
    <row r="4" spans="1:11" ht="12.75" x14ac:dyDescent="0.2">
      <c r="B4" s="57" t="s">
        <v>82</v>
      </c>
      <c r="C4" s="57"/>
      <c r="D4" s="57"/>
      <c r="E4" s="57"/>
      <c r="F4" s="57"/>
      <c r="G4" s="57"/>
      <c r="H4" s="57"/>
      <c r="I4" s="57"/>
      <c r="J4" s="57"/>
    </row>
    <row r="5" spans="1:11" ht="12.75" x14ac:dyDescent="0.2">
      <c r="B5" s="57" t="s">
        <v>65</v>
      </c>
      <c r="C5" s="57"/>
      <c r="D5" s="57"/>
      <c r="E5" s="57"/>
      <c r="F5" s="57"/>
      <c r="G5" s="57"/>
      <c r="H5" s="57"/>
      <c r="I5" s="57"/>
      <c r="J5" s="57"/>
    </row>
    <row r="6" spans="1:11" ht="12.75" x14ac:dyDescent="0.2">
      <c r="B6" s="57" t="s">
        <v>66</v>
      </c>
      <c r="C6" s="57"/>
      <c r="D6" s="57"/>
      <c r="E6" s="57"/>
      <c r="F6" s="57"/>
      <c r="G6" s="57"/>
      <c r="H6" s="57"/>
      <c r="I6" s="57"/>
      <c r="J6" s="57"/>
    </row>
    <row r="7" spans="1:11" ht="14.25" x14ac:dyDescent="0.2">
      <c r="B7" s="62"/>
      <c r="C7" s="62"/>
      <c r="D7" s="62"/>
      <c r="E7" s="62"/>
      <c r="F7" s="62"/>
      <c r="G7" s="62"/>
      <c r="H7" s="62"/>
      <c r="I7" s="62"/>
      <c r="J7" s="62"/>
    </row>
    <row r="8" spans="1:11" ht="15" x14ac:dyDescent="0.25">
      <c r="B8" s="121" t="s">
        <v>79</v>
      </c>
      <c r="C8" s="51"/>
      <c r="D8" s="51"/>
      <c r="E8" s="41"/>
      <c r="F8" s="41"/>
      <c r="G8" s="41"/>
      <c r="H8" s="41"/>
      <c r="I8" s="62"/>
      <c r="J8" s="62"/>
    </row>
    <row r="9" spans="1:11" ht="14.25" x14ac:dyDescent="0.2">
      <c r="B9" s="51"/>
      <c r="C9" s="51"/>
      <c r="D9" s="51"/>
      <c r="E9" s="41"/>
      <c r="F9" s="41"/>
      <c r="G9" s="41"/>
      <c r="H9" s="41"/>
      <c r="I9" s="63"/>
      <c r="J9" s="62"/>
    </row>
    <row r="10" spans="1:11" ht="15" x14ac:dyDescent="0.25">
      <c r="B10" s="34" t="s">
        <v>37</v>
      </c>
      <c r="C10" s="51"/>
      <c r="D10" s="51"/>
      <c r="E10" s="41"/>
      <c r="F10" s="41"/>
      <c r="G10" s="41"/>
      <c r="H10" s="41"/>
      <c r="I10" s="63"/>
      <c r="J10" s="62"/>
    </row>
    <row r="11" spans="1:11" ht="14.25" x14ac:dyDescent="0.2">
      <c r="B11" s="51" t="s">
        <v>40</v>
      </c>
      <c r="C11" s="126" t="s">
        <v>1</v>
      </c>
      <c r="D11" s="51"/>
      <c r="E11" s="41"/>
      <c r="F11" s="41"/>
      <c r="G11" s="41"/>
      <c r="H11" s="41"/>
      <c r="I11" s="63"/>
      <c r="J11" s="62"/>
    </row>
    <row r="12" spans="1:11" ht="14.25" x14ac:dyDescent="0.2">
      <c r="B12" s="51" t="s">
        <v>38</v>
      </c>
      <c r="C12" s="67">
        <f>VLOOKUP(C11,Sollstunden!B8:D14,2,FALSE)</f>
        <v>0.625</v>
      </c>
      <c r="D12" s="51"/>
      <c r="E12" s="41"/>
      <c r="F12" s="41"/>
      <c r="G12" s="41"/>
      <c r="H12" s="41"/>
      <c r="I12" s="63"/>
      <c r="J12" s="62"/>
    </row>
    <row r="13" spans="1:11" ht="14.25" x14ac:dyDescent="0.2">
      <c r="B13" s="51" t="s">
        <v>39</v>
      </c>
      <c r="C13" s="67">
        <f>VLOOKUP(C11,Sollstunden!B8:D14,3,FALSE)</f>
        <v>1.54</v>
      </c>
      <c r="D13" s="51"/>
      <c r="E13" s="41"/>
      <c r="F13" s="41"/>
      <c r="G13" s="41"/>
      <c r="H13" s="41"/>
      <c r="I13" s="63"/>
      <c r="J13" s="62"/>
    </row>
    <row r="14" spans="1:11" ht="14.25" x14ac:dyDescent="0.2">
      <c r="B14" s="35"/>
      <c r="C14" s="41"/>
      <c r="D14" s="41"/>
      <c r="E14" s="41"/>
      <c r="F14" s="41"/>
      <c r="G14" s="41"/>
      <c r="H14" s="41"/>
      <c r="I14" s="63"/>
      <c r="J14" s="62"/>
    </row>
    <row r="15" spans="1:11" ht="14.25" x14ac:dyDescent="0.2">
      <c r="B15" s="51" t="s">
        <v>72</v>
      </c>
      <c r="C15" s="51"/>
      <c r="D15" s="131">
        <v>5</v>
      </c>
      <c r="E15" s="132">
        <v>30</v>
      </c>
      <c r="F15" s="68" t="s">
        <v>27</v>
      </c>
      <c r="G15" s="69">
        <f>60*D15+E15</f>
        <v>330</v>
      </c>
      <c r="H15" s="41"/>
      <c r="I15" s="62"/>
      <c r="J15" s="62"/>
    </row>
    <row r="16" spans="1:11" ht="15.75" thickBot="1" x14ac:dyDescent="0.3">
      <c r="B16" s="180" t="s">
        <v>87</v>
      </c>
      <c r="C16" s="52"/>
      <c r="D16" s="53">
        <f>INT((G15*C12/C13)/45)</f>
        <v>2</v>
      </c>
      <c r="E16" s="70">
        <f>MOD((G15*C12/C13),45)</f>
        <v>43.928571428571416</v>
      </c>
      <c r="F16" s="41"/>
      <c r="G16" s="41"/>
      <c r="H16" s="41"/>
      <c r="I16" s="62"/>
      <c r="J16" s="63"/>
    </row>
    <row r="17" spans="2:10" ht="15" thickTop="1" x14ac:dyDescent="0.2">
      <c r="B17" s="62"/>
      <c r="C17" s="62"/>
      <c r="D17" s="64"/>
      <c r="E17" s="64"/>
      <c r="F17" s="66"/>
      <c r="G17" s="62"/>
      <c r="H17" s="62"/>
      <c r="I17" s="62"/>
      <c r="J17" s="63"/>
    </row>
    <row r="18" spans="2:10" ht="14.25" x14ac:dyDescent="0.2">
      <c r="B18" s="181" t="s">
        <v>41</v>
      </c>
      <c r="C18" s="181"/>
      <c r="D18" s="181"/>
      <c r="E18" s="181"/>
      <c r="F18" s="181"/>
      <c r="G18" s="181"/>
      <c r="H18" s="181"/>
      <c r="I18" s="181"/>
      <c r="J18" s="63"/>
    </row>
    <row r="19" spans="2:10" ht="14.25" x14ac:dyDescent="0.2">
      <c r="B19" s="181"/>
      <c r="C19" s="181"/>
      <c r="D19" s="181"/>
      <c r="E19" s="181"/>
      <c r="F19" s="181"/>
      <c r="G19" s="181"/>
      <c r="H19" s="181"/>
      <c r="I19" s="181"/>
      <c r="J19" s="62"/>
    </row>
    <row r="20" spans="2:10" ht="14.25" x14ac:dyDescent="0.15">
      <c r="B20" s="181"/>
      <c r="C20" s="181"/>
      <c r="D20" s="181"/>
      <c r="E20" s="181"/>
      <c r="F20" s="181"/>
      <c r="G20" s="181"/>
      <c r="H20" s="181"/>
      <c r="I20" s="181"/>
      <c r="J20" s="65"/>
    </row>
    <row r="21" spans="2:10" ht="15" thickBot="1" x14ac:dyDescent="0.25">
      <c r="B21" s="62"/>
      <c r="C21" s="62"/>
      <c r="D21" s="62"/>
      <c r="E21" s="62"/>
      <c r="F21" s="62"/>
      <c r="G21" s="62"/>
      <c r="H21" s="62"/>
      <c r="I21" s="62"/>
      <c r="J21" s="64"/>
    </row>
    <row r="22" spans="2:10" ht="15" thickTop="1" x14ac:dyDescent="0.2">
      <c r="B22" s="105"/>
      <c r="C22" s="106"/>
      <c r="D22" s="106"/>
      <c r="E22" s="106"/>
      <c r="F22" s="106"/>
      <c r="G22" s="106"/>
      <c r="H22" s="106"/>
      <c r="I22" s="106"/>
      <c r="J22" s="107"/>
    </row>
    <row r="23" spans="2:10" ht="15" x14ac:dyDescent="0.25">
      <c r="B23" s="108" t="s">
        <v>36</v>
      </c>
      <c r="C23" s="62"/>
      <c r="D23" s="62"/>
      <c r="E23" s="62"/>
      <c r="F23" s="62"/>
      <c r="G23" s="62"/>
      <c r="H23" s="62"/>
      <c r="I23" s="62"/>
      <c r="J23" s="109"/>
    </row>
    <row r="24" spans="2:10" ht="14.25" x14ac:dyDescent="0.2">
      <c r="B24" s="110" t="s">
        <v>67</v>
      </c>
      <c r="C24" s="62"/>
      <c r="D24" s="62"/>
      <c r="E24" s="62"/>
      <c r="F24" s="62"/>
      <c r="G24" s="62"/>
      <c r="H24" s="62"/>
      <c r="I24" s="62"/>
      <c r="J24" s="109"/>
    </row>
    <row r="25" spans="2:10" ht="14.25" x14ac:dyDescent="0.2">
      <c r="B25" s="110" t="s">
        <v>68</v>
      </c>
      <c r="C25" s="62"/>
      <c r="D25" s="62"/>
      <c r="E25" s="62"/>
      <c r="F25" s="62"/>
      <c r="G25" s="62"/>
      <c r="H25" s="62"/>
      <c r="I25" s="62"/>
      <c r="J25" s="109"/>
    </row>
    <row r="26" spans="2:10" ht="14.25" x14ac:dyDescent="0.2">
      <c r="B26" s="110" t="s">
        <v>73</v>
      </c>
      <c r="C26" s="62"/>
      <c r="D26" s="62"/>
      <c r="E26" s="62"/>
      <c r="F26" s="62"/>
      <c r="G26" s="62"/>
      <c r="H26" s="62"/>
      <c r="I26" s="62"/>
      <c r="J26" s="111"/>
    </row>
    <row r="27" spans="2:10" ht="14.25" x14ac:dyDescent="0.2">
      <c r="B27" s="110" t="s">
        <v>74</v>
      </c>
      <c r="C27" s="62"/>
      <c r="D27" s="62"/>
      <c r="E27" s="62"/>
      <c r="F27" s="62"/>
      <c r="G27" s="62"/>
      <c r="H27" s="62"/>
      <c r="I27" s="62"/>
      <c r="J27" s="111"/>
    </row>
    <row r="28" spans="2:10" x14ac:dyDescent="0.15">
      <c r="B28" s="112"/>
      <c r="C28" s="23"/>
      <c r="D28" s="23"/>
      <c r="E28" s="23"/>
      <c r="F28" s="23"/>
      <c r="G28" s="23"/>
      <c r="H28" s="23"/>
      <c r="I28" s="23"/>
      <c r="J28" s="111"/>
    </row>
    <row r="29" spans="2:10" ht="11.25" customHeight="1" x14ac:dyDescent="0.2">
      <c r="B29" s="113" t="str">
        <f>Sollstunden!B7</f>
        <v>Schulform</v>
      </c>
      <c r="C29" s="30" t="str">
        <f>Sollstunden!C7</f>
        <v>Teilnahme</v>
      </c>
      <c r="D29" s="31" t="str">
        <f>Sollstunden!D7</f>
        <v>Moderation</v>
      </c>
      <c r="E29" s="23"/>
      <c r="F29" s="23"/>
      <c r="G29" s="23"/>
      <c r="H29" s="23"/>
      <c r="I29" s="23"/>
      <c r="J29" s="111"/>
    </row>
    <row r="30" spans="2:10" ht="12.75" x14ac:dyDescent="0.2">
      <c r="B30" s="114" t="str">
        <f>Sollstunden!B8</f>
        <v>GS, HS, RS</v>
      </c>
      <c r="C30" s="18">
        <f>Sollstunden!C8</f>
        <v>0.625</v>
      </c>
      <c r="D30" s="20">
        <f>Sollstunden!D8</f>
        <v>1.54</v>
      </c>
      <c r="E30" s="23"/>
      <c r="F30" s="23"/>
      <c r="G30" s="23"/>
      <c r="H30" s="23"/>
      <c r="I30" s="23"/>
      <c r="J30" s="111"/>
    </row>
    <row r="31" spans="2:10" ht="12.75" x14ac:dyDescent="0.2">
      <c r="B31" s="115" t="str">
        <f>Sollstunden!B9</f>
        <v>Förderschule</v>
      </c>
      <c r="C31" s="6">
        <f>Sollstunden!C9</f>
        <v>0.625</v>
      </c>
      <c r="D31" s="22">
        <f>Sollstunden!D9</f>
        <v>1.51</v>
      </c>
      <c r="E31" s="23"/>
      <c r="F31" s="23"/>
      <c r="G31" s="23"/>
      <c r="H31" s="23"/>
      <c r="I31" s="23"/>
      <c r="J31" s="111"/>
    </row>
    <row r="32" spans="2:10" ht="12.75" x14ac:dyDescent="0.2">
      <c r="B32" s="114" t="str">
        <f>Sollstunden!B10</f>
        <v>Abendrealschule</v>
      </c>
      <c r="C32" s="18"/>
      <c r="D32" s="20"/>
      <c r="E32" s="23"/>
      <c r="F32" s="23"/>
      <c r="G32" s="23"/>
      <c r="H32" s="23"/>
      <c r="I32" s="23"/>
      <c r="J32" s="111"/>
    </row>
    <row r="33" spans="2:10" ht="12.75" x14ac:dyDescent="0.2">
      <c r="B33" s="114" t="str">
        <f>Sollstunden!B11</f>
        <v>BK, Gym, GES</v>
      </c>
      <c r="C33" s="18">
        <f>Sollstunden!C11</f>
        <v>0.5</v>
      </c>
      <c r="D33" s="20">
        <f>Sollstunden!D11</f>
        <v>1.4</v>
      </c>
      <c r="E33" s="23"/>
      <c r="F33" s="23"/>
      <c r="G33" s="23"/>
      <c r="H33" s="23"/>
      <c r="I33" s="23"/>
      <c r="J33" s="111"/>
    </row>
    <row r="34" spans="2:10" ht="12.75" x14ac:dyDescent="0.2">
      <c r="B34" s="116" t="str">
        <f>Sollstunden!B12</f>
        <v>Sekundarschule</v>
      </c>
      <c r="C34" s="23"/>
      <c r="D34" s="26"/>
      <c r="E34" s="23"/>
      <c r="F34" s="23"/>
      <c r="G34" s="23"/>
      <c r="H34" s="23"/>
      <c r="I34" s="23"/>
      <c r="J34" s="111"/>
    </row>
    <row r="35" spans="2:10" ht="12.75" x14ac:dyDescent="0.2">
      <c r="B35" s="115" t="str">
        <f>Sollstunden!B13</f>
        <v>Abendgymnasium</v>
      </c>
      <c r="C35" s="24"/>
      <c r="D35" s="27"/>
      <c r="E35" s="23"/>
      <c r="F35" s="23"/>
      <c r="G35" s="23"/>
      <c r="H35" s="23"/>
      <c r="I35" s="23"/>
      <c r="J35" s="111"/>
    </row>
    <row r="36" spans="2:10" ht="12.75" x14ac:dyDescent="0.2">
      <c r="B36" s="115" t="str">
        <f>Sollstunden!B14</f>
        <v>Kolleg</v>
      </c>
      <c r="C36" s="24">
        <f>Sollstunden!C14</f>
        <v>0.375</v>
      </c>
      <c r="D36" s="104">
        <f>Sollstunden!D14</f>
        <v>1.2</v>
      </c>
      <c r="E36" s="23"/>
      <c r="F36" s="23"/>
      <c r="G36" s="23"/>
      <c r="H36" s="23"/>
      <c r="I36" s="23"/>
      <c r="J36" s="111"/>
    </row>
    <row r="37" spans="2:10" ht="12" thickBot="1" x14ac:dyDescent="0.2">
      <c r="B37" s="117"/>
      <c r="C37" s="118"/>
      <c r="D37" s="118"/>
      <c r="E37" s="118"/>
      <c r="F37" s="118"/>
      <c r="G37" s="118"/>
      <c r="H37" s="118"/>
      <c r="I37" s="118"/>
      <c r="J37" s="119"/>
    </row>
    <row r="38" spans="2:10" ht="12" thickTop="1" x14ac:dyDescent="0.15">
      <c r="B38" s="23"/>
      <c r="C38" s="23"/>
      <c r="D38" s="23"/>
      <c r="E38" s="23"/>
      <c r="F38" s="23"/>
      <c r="G38" s="23"/>
      <c r="H38" s="23"/>
      <c r="I38" s="23"/>
    </row>
    <row r="39" spans="2:10" x14ac:dyDescent="0.15">
      <c r="B39" s="23"/>
      <c r="C39" s="23"/>
      <c r="D39" s="23"/>
      <c r="E39" s="23"/>
      <c r="F39" s="23"/>
      <c r="G39" s="23"/>
      <c r="H39" s="23"/>
      <c r="I39" s="23"/>
    </row>
    <row r="40" spans="2:10" x14ac:dyDescent="0.15">
      <c r="B40" s="23"/>
      <c r="C40" s="23"/>
      <c r="D40" s="23"/>
      <c r="E40" s="23"/>
      <c r="F40" s="23"/>
      <c r="G40" s="23"/>
      <c r="H40" s="23"/>
      <c r="I40" s="23"/>
    </row>
    <row r="41" spans="2:10" ht="12.75" x14ac:dyDescent="0.2">
      <c r="B41" s="87" t="s">
        <v>55</v>
      </c>
      <c r="C41" s="23"/>
      <c r="D41" s="23"/>
      <c r="E41" s="23"/>
      <c r="F41" s="23"/>
      <c r="G41" s="23"/>
      <c r="H41" s="23"/>
      <c r="I41" s="23"/>
    </row>
    <row r="42" spans="2:10" ht="12.75" x14ac:dyDescent="0.2">
      <c r="B42" s="102" t="s">
        <v>62</v>
      </c>
      <c r="C42" s="23"/>
      <c r="D42" s="23"/>
      <c r="E42" s="23"/>
      <c r="F42" s="23"/>
      <c r="G42" s="23"/>
      <c r="H42" s="23"/>
      <c r="I42" s="23"/>
    </row>
    <row r="43" spans="2:10" ht="12.75" x14ac:dyDescent="0.2">
      <c r="B43" s="90" t="s">
        <v>56</v>
      </c>
      <c r="C43" s="23"/>
      <c r="D43" s="23"/>
      <c r="E43" s="23"/>
      <c r="F43" s="23"/>
      <c r="G43" s="23"/>
      <c r="H43" s="23"/>
      <c r="I43" s="23"/>
    </row>
    <row r="44" spans="2:10" ht="12.75" x14ac:dyDescent="0.2">
      <c r="B44" s="90" t="s">
        <v>58</v>
      </c>
      <c r="C44" s="23"/>
      <c r="D44" s="23"/>
      <c r="E44" s="23"/>
      <c r="F44" s="23"/>
      <c r="G44" s="23"/>
      <c r="H44" s="23"/>
      <c r="I44" s="23"/>
    </row>
    <row r="45" spans="2:10" ht="12" hidden="1" customHeight="1" x14ac:dyDescent="0.15"/>
    <row r="46" spans="2:10" hidden="1" x14ac:dyDescent="0.15"/>
    <row r="47" spans="2:10" hidden="1" x14ac:dyDescent="0.15"/>
    <row r="48" spans="2:10" hidden="1" x14ac:dyDescent="0.15"/>
    <row r="49" hidden="1" x14ac:dyDescent="0.15"/>
    <row r="50" hidden="1" x14ac:dyDescent="0.15"/>
    <row r="51" hidden="1" x14ac:dyDescent="0.15"/>
    <row r="52" x14ac:dyDescent="0.15"/>
  </sheetData>
  <mergeCells count="1">
    <mergeCell ref="B18:I20"/>
  </mergeCells>
  <dataValidations count="1">
    <dataValidation type="list" allowBlank="1" showInputMessage="1" showErrorMessage="1" sqref="C11" xr:uid="{00000000-0002-0000-0300-000000000000}">
      <formula1>schulformen</formula1>
    </dataValidation>
  </dataValidations>
  <hyperlinks>
    <hyperlink ref="B43" location="Veranstaltungen!A1" display="-&gt;Veranstaltungen" xr:uid="{00000000-0004-0000-0300-000000000000}"/>
    <hyperlink ref="B44" location="Ausfallzeiten!A1" display="-&gt;Ausfallzeiten" xr:uid="{00000000-0004-0000-0300-000001000000}"/>
    <hyperlink ref="B41" location="Sollstunden!A1" display="-&gt;Sollstunden" xr:uid="{00000000-0004-0000-0300-000002000000}"/>
    <hyperlink ref="B42" location="'Fobi-Sollstunden'!A1" display="-&gt;Fobi-Sollstunden" xr:uid="{00000000-0004-0000-0300-000003000000}"/>
  </hyperlink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54"/>
  <sheetViews>
    <sheetView workbookViewId="0">
      <selection activeCell="J43" sqref="J43"/>
    </sheetView>
  </sheetViews>
  <sheetFormatPr baseColWidth="10" defaultColWidth="11" defaultRowHeight="11.25" zeroHeight="1" x14ac:dyDescent="0.15"/>
  <cols>
    <col min="1" max="1" width="5.25" style="17" customWidth="1"/>
    <col min="2" max="10" width="11" style="17" customWidth="1"/>
    <col min="11" max="16384" width="11" style="17"/>
  </cols>
  <sheetData>
    <row r="1" spans="2:9" x14ac:dyDescent="0.15"/>
    <row r="2" spans="2:9" ht="19.5" customHeight="1" x14ac:dyDescent="0.3">
      <c r="B2" s="85" t="s">
        <v>46</v>
      </c>
      <c r="C2" s="59"/>
      <c r="D2" s="59"/>
      <c r="E2" s="59"/>
      <c r="F2" s="59"/>
      <c r="G2" s="59"/>
      <c r="H2" s="77"/>
      <c r="I2" s="89"/>
    </row>
    <row r="3" spans="2:9" ht="19.5" customHeight="1" x14ac:dyDescent="0.2">
      <c r="B3" s="183" t="s">
        <v>69</v>
      </c>
      <c r="C3" s="183"/>
      <c r="D3" s="183"/>
      <c r="E3" s="183"/>
      <c r="F3" s="183"/>
      <c r="G3" s="183"/>
      <c r="H3" s="183"/>
      <c r="I3" s="45"/>
    </row>
    <row r="4" spans="2:9" ht="12.75" customHeight="1" x14ac:dyDescent="0.2">
      <c r="B4" s="184"/>
      <c r="C4" s="184"/>
      <c r="D4" s="184"/>
      <c r="E4" s="184"/>
      <c r="F4" s="184"/>
      <c r="G4" s="184"/>
      <c r="H4" s="184"/>
      <c r="I4" s="45"/>
    </row>
    <row r="5" spans="2:9" ht="12.75" x14ac:dyDescent="0.2">
      <c r="B5" s="76" t="s">
        <v>34</v>
      </c>
      <c r="C5" s="76" t="s">
        <v>76</v>
      </c>
      <c r="D5" s="72"/>
      <c r="E5" s="76"/>
      <c r="F5" s="72"/>
      <c r="G5" s="72"/>
      <c r="H5" s="72"/>
      <c r="I5" s="45"/>
    </row>
    <row r="6" spans="2:9" ht="12.75" x14ac:dyDescent="0.2">
      <c r="B6" s="74"/>
      <c r="C6" s="74" t="s">
        <v>77</v>
      </c>
      <c r="D6" s="75"/>
      <c r="E6" s="74"/>
      <c r="F6" s="75"/>
      <c r="G6" s="75"/>
      <c r="H6" s="75"/>
      <c r="I6" s="45"/>
    </row>
    <row r="7" spans="2:9" ht="12.75" x14ac:dyDescent="0.2">
      <c r="B7" s="72" t="s">
        <v>47</v>
      </c>
      <c r="C7" s="71"/>
      <c r="D7" s="72"/>
      <c r="E7" s="73"/>
      <c r="F7" s="72"/>
      <c r="G7" s="72"/>
      <c r="H7" s="72"/>
      <c r="I7" s="45"/>
    </row>
    <row r="8" spans="2:9" ht="12.75" x14ac:dyDescent="0.2">
      <c r="B8" s="72" t="s">
        <v>71</v>
      </c>
      <c r="E8" s="73"/>
      <c r="F8" s="72"/>
      <c r="G8" s="72"/>
      <c r="H8" s="72"/>
      <c r="I8" s="45"/>
    </row>
    <row r="9" spans="2:9" ht="12.75" x14ac:dyDescent="0.2">
      <c r="B9" s="76" t="s">
        <v>42</v>
      </c>
      <c r="E9" s="73"/>
      <c r="F9" s="72"/>
      <c r="G9" s="72"/>
      <c r="H9" s="72"/>
      <c r="I9" s="45"/>
    </row>
    <row r="10" spans="2:9" ht="12.75" x14ac:dyDescent="0.2">
      <c r="B10" s="76"/>
      <c r="E10" s="73"/>
      <c r="F10" s="72"/>
      <c r="G10" s="72"/>
      <c r="H10" s="72"/>
      <c r="I10" s="45"/>
    </row>
    <row r="11" spans="2:9" ht="12.75" x14ac:dyDescent="0.2">
      <c r="B11" s="122" t="s">
        <v>80</v>
      </c>
      <c r="C11" s="71"/>
      <c r="D11" s="76"/>
      <c r="E11" s="73"/>
      <c r="F11" s="72"/>
      <c r="G11" s="72"/>
      <c r="H11" s="72"/>
      <c r="I11" s="45"/>
    </row>
    <row r="12" spans="2:9" ht="12.75" x14ac:dyDescent="0.2">
      <c r="B12" s="72" t="s">
        <v>50</v>
      </c>
      <c r="C12" s="71"/>
      <c r="D12" s="76"/>
      <c r="E12" s="73"/>
      <c r="F12" s="72"/>
      <c r="G12" s="72"/>
      <c r="H12" s="72"/>
      <c r="I12" s="45"/>
    </row>
    <row r="13" spans="2:9" ht="12.75" x14ac:dyDescent="0.2">
      <c r="B13" s="72"/>
      <c r="C13" s="71"/>
      <c r="D13" s="76"/>
      <c r="E13" s="73"/>
      <c r="F13" s="72"/>
      <c r="G13" s="72"/>
      <c r="H13" s="72"/>
      <c r="I13" s="45"/>
    </row>
    <row r="14" spans="2:9" ht="12.75" x14ac:dyDescent="0.2">
      <c r="B14" s="72"/>
      <c r="C14" s="71"/>
      <c r="D14" s="76"/>
      <c r="E14" s="73"/>
      <c r="F14" s="72"/>
      <c r="G14" s="72"/>
      <c r="H14" s="79"/>
    </row>
    <row r="15" spans="2:9" ht="30" customHeight="1" x14ac:dyDescent="0.15">
      <c r="B15" s="187" t="s">
        <v>49</v>
      </c>
      <c r="C15" s="187"/>
      <c r="D15" s="187"/>
      <c r="E15" s="187"/>
      <c r="F15" s="187"/>
      <c r="G15" s="187"/>
      <c r="H15" s="187"/>
    </row>
    <row r="16" spans="2:9" ht="12.75" x14ac:dyDescent="0.2">
      <c r="B16" s="120" t="s">
        <v>75</v>
      </c>
      <c r="C16" s="71"/>
      <c r="D16" s="76"/>
      <c r="E16" s="73"/>
      <c r="F16" s="72"/>
      <c r="G16" s="72"/>
      <c r="H16" s="79"/>
    </row>
    <row r="17" spans="2:9" ht="12.75" x14ac:dyDescent="0.2">
      <c r="B17" s="72"/>
      <c r="C17" s="80"/>
      <c r="D17" s="76"/>
      <c r="E17" s="81"/>
      <c r="F17" s="79"/>
      <c r="G17" s="79"/>
      <c r="H17" s="79"/>
    </row>
    <row r="18" spans="2:9" ht="15.75" x14ac:dyDescent="0.25">
      <c r="B18" s="86" t="s">
        <v>48</v>
      </c>
      <c r="C18" s="86"/>
      <c r="D18" s="86"/>
      <c r="E18" s="86"/>
      <c r="F18" s="86"/>
      <c r="G18" s="86"/>
      <c r="H18" s="86"/>
    </row>
    <row r="19" spans="2:9" ht="12.75" x14ac:dyDescent="0.2">
      <c r="B19" s="185" t="s">
        <v>45</v>
      </c>
      <c r="C19" s="186"/>
      <c r="D19" s="186"/>
      <c r="E19" s="186"/>
      <c r="F19" s="186"/>
      <c r="G19" s="88"/>
      <c r="H19" s="82"/>
      <c r="I19" s="45"/>
    </row>
    <row r="20" spans="2:9" ht="14.25" customHeight="1" x14ac:dyDescent="0.2">
      <c r="B20" s="188" t="s">
        <v>78</v>
      </c>
      <c r="C20" s="188"/>
      <c r="D20" s="188"/>
      <c r="E20" s="188"/>
      <c r="F20" s="188"/>
      <c r="G20" s="188"/>
      <c r="H20" s="188"/>
      <c r="I20" s="45"/>
    </row>
    <row r="21" spans="2:9" ht="30.75" customHeight="1" thickBot="1" x14ac:dyDescent="0.25">
      <c r="B21" s="188" t="s">
        <v>83</v>
      </c>
      <c r="C21" s="188"/>
      <c r="D21" s="188"/>
      <c r="E21" s="188"/>
      <c r="F21" s="188"/>
      <c r="G21" s="188"/>
      <c r="H21" s="188"/>
      <c r="I21" s="45"/>
    </row>
    <row r="22" spans="2:9" ht="13.5" thickTop="1" x14ac:dyDescent="0.2">
      <c r="B22" s="136" t="s">
        <v>20</v>
      </c>
      <c r="C22" s="137"/>
      <c r="D22" s="137"/>
      <c r="E22" s="137"/>
      <c r="F22" s="137"/>
      <c r="G22" s="138"/>
      <c r="H22" s="82"/>
      <c r="I22" s="45"/>
    </row>
    <row r="23" spans="2:9" ht="12.75" x14ac:dyDescent="0.2">
      <c r="B23" s="139" t="s">
        <v>19</v>
      </c>
      <c r="C23" s="23"/>
      <c r="D23" s="23"/>
      <c r="E23" s="23"/>
      <c r="F23" s="23"/>
      <c r="G23" s="140"/>
      <c r="H23" s="82"/>
      <c r="I23" s="45"/>
    </row>
    <row r="24" spans="2:9" ht="12.75" x14ac:dyDescent="0.15">
      <c r="B24" s="141" t="s">
        <v>70</v>
      </c>
      <c r="C24" s="23"/>
      <c r="D24" s="23"/>
      <c r="E24" s="23"/>
      <c r="F24" s="23"/>
      <c r="G24" s="140"/>
      <c r="H24" s="82"/>
    </row>
    <row r="25" spans="2:9" ht="12.75" x14ac:dyDescent="0.15">
      <c r="B25" s="141" t="s">
        <v>18</v>
      </c>
      <c r="C25" s="23"/>
      <c r="D25" s="23"/>
      <c r="E25" s="23"/>
      <c r="F25" s="23"/>
      <c r="G25" s="140"/>
      <c r="H25" s="82"/>
    </row>
    <row r="26" spans="2:9" ht="12.75" x14ac:dyDescent="0.15">
      <c r="B26" s="141"/>
      <c r="C26" s="23"/>
      <c r="D26" s="23"/>
      <c r="E26" s="23"/>
      <c r="F26" s="23"/>
      <c r="G26" s="140"/>
      <c r="H26" s="82"/>
    </row>
    <row r="27" spans="2:9" ht="12.75" x14ac:dyDescent="0.2">
      <c r="B27" s="141"/>
      <c r="C27" s="135" t="s">
        <v>1</v>
      </c>
      <c r="D27" s="8" t="s">
        <v>5</v>
      </c>
      <c r="E27" s="23"/>
      <c r="F27" s="23"/>
      <c r="G27" s="140"/>
      <c r="H27" s="82"/>
    </row>
    <row r="28" spans="2:9" ht="12.75" x14ac:dyDescent="0.2">
      <c r="B28" s="141"/>
      <c r="C28" s="171">
        <v>5</v>
      </c>
      <c r="D28" s="8" t="s">
        <v>8</v>
      </c>
      <c r="E28" s="9"/>
      <c r="F28" s="23"/>
      <c r="G28" s="140"/>
      <c r="H28" s="82"/>
    </row>
    <row r="29" spans="2:9" ht="12.75" x14ac:dyDescent="0.2">
      <c r="B29" s="141"/>
      <c r="C29" s="171">
        <v>20</v>
      </c>
      <c r="D29" s="8" t="s">
        <v>10</v>
      </c>
      <c r="E29" s="9"/>
      <c r="F29" s="23"/>
      <c r="G29" s="140"/>
      <c r="H29" s="82"/>
    </row>
    <row r="30" spans="2:9" ht="12.75" x14ac:dyDescent="0.2">
      <c r="B30" s="141"/>
      <c r="C30" s="142">
        <f>VLOOKUP(C27,Sollstunden!B8:D14,3,FALSE)</f>
        <v>1.54</v>
      </c>
      <c r="D30" s="10" t="s">
        <v>14</v>
      </c>
      <c r="E30" s="11"/>
      <c r="F30" s="23"/>
      <c r="G30" s="140"/>
      <c r="H30" s="82"/>
    </row>
    <row r="31" spans="2:9" ht="13.5" thickBot="1" x14ac:dyDescent="0.25">
      <c r="B31" s="143">
        <f>ROUNDDOWN(C28*C29/C30,0)</f>
        <v>64</v>
      </c>
      <c r="C31" s="33">
        <f>ROUND(((C28*C29/C30)-ROUND(B31,0))*45,0)</f>
        <v>42</v>
      </c>
      <c r="D31" s="180" t="s">
        <v>87</v>
      </c>
      <c r="E31" s="15"/>
      <c r="F31" s="38"/>
      <c r="G31" s="140"/>
      <c r="H31" s="82"/>
    </row>
    <row r="32" spans="2:9" ht="13.5" thickTop="1" x14ac:dyDescent="0.15">
      <c r="B32" s="144" t="s">
        <v>51</v>
      </c>
      <c r="C32" s="145">
        <f>(C28*C29/C30*60)*45/60</f>
        <v>2922.0779220779218</v>
      </c>
      <c r="D32" s="146" t="s">
        <v>52</v>
      </c>
      <c r="E32" s="146"/>
      <c r="F32" s="146"/>
      <c r="G32" s="140"/>
      <c r="H32" s="82"/>
    </row>
    <row r="33" spans="2:8" ht="12.75" x14ac:dyDescent="0.2">
      <c r="B33" s="147"/>
      <c r="C33" s="79"/>
      <c r="D33" s="79"/>
      <c r="E33" s="79"/>
      <c r="F33" s="79"/>
      <c r="G33" s="148"/>
      <c r="H33" s="83"/>
    </row>
    <row r="34" spans="2:8" ht="12.75" x14ac:dyDescent="0.2">
      <c r="B34" s="149" t="s">
        <v>3</v>
      </c>
      <c r="C34" s="150"/>
      <c r="D34" s="74"/>
      <c r="E34" s="151"/>
      <c r="F34" s="74"/>
      <c r="G34" s="148"/>
      <c r="H34" s="79"/>
    </row>
    <row r="35" spans="2:8" ht="25.5" x14ac:dyDescent="0.2">
      <c r="B35" s="152" t="s">
        <v>43</v>
      </c>
      <c r="C35" s="153" t="s">
        <v>54</v>
      </c>
      <c r="D35" s="154" t="s">
        <v>44</v>
      </c>
      <c r="E35" s="182" t="s">
        <v>53</v>
      </c>
      <c r="F35" s="182"/>
      <c r="G35" s="155"/>
      <c r="H35" s="84"/>
    </row>
    <row r="36" spans="2:8" ht="12.75" x14ac:dyDescent="0.2">
      <c r="B36" s="156">
        <v>1</v>
      </c>
      <c r="C36" s="157">
        <f>C32</f>
        <v>2922.0779220779218</v>
      </c>
      <c r="D36" s="157">
        <f>C36/26*B36</f>
        <v>112.38761238761238</v>
      </c>
      <c r="E36" s="158">
        <f>INT(D36/45)</f>
        <v>2</v>
      </c>
      <c r="F36" s="159">
        <f>MOD(D36,45)</f>
        <v>22.387612387612378</v>
      </c>
      <c r="G36" s="148"/>
      <c r="H36" s="79"/>
    </row>
    <row r="37" spans="2:8" ht="12.75" x14ac:dyDescent="0.2">
      <c r="B37" s="147"/>
      <c r="C37" s="80"/>
      <c r="D37" s="79"/>
      <c r="E37" s="81"/>
      <c r="F37" s="79"/>
      <c r="G37" s="148"/>
      <c r="H37" s="79"/>
    </row>
    <row r="38" spans="2:8" ht="12.75" x14ac:dyDescent="0.2">
      <c r="B38" s="147"/>
      <c r="C38" s="79"/>
      <c r="D38" s="79"/>
      <c r="E38" s="79"/>
      <c r="F38" s="79"/>
      <c r="G38" s="148"/>
      <c r="H38" s="83"/>
    </row>
    <row r="39" spans="2:8" ht="12.75" x14ac:dyDescent="0.2">
      <c r="B39" s="160" t="s">
        <v>59</v>
      </c>
      <c r="C39" s="80"/>
      <c r="D39" s="79"/>
      <c r="E39" s="81"/>
      <c r="F39" s="79"/>
      <c r="G39" s="148"/>
      <c r="H39" s="79"/>
    </row>
    <row r="40" spans="2:8" ht="12" thickBot="1" x14ac:dyDescent="0.2">
      <c r="B40" s="161"/>
      <c r="C40" s="162"/>
      <c r="D40" s="162"/>
      <c r="E40" s="162"/>
      <c r="F40" s="162"/>
      <c r="G40" s="163"/>
    </row>
    <row r="41" spans="2:8" ht="12" thickTop="1" x14ac:dyDescent="0.15"/>
    <row r="42" spans="2:8" x14ac:dyDescent="0.15"/>
    <row r="43" spans="2:8" ht="12.75" x14ac:dyDescent="0.2">
      <c r="B43" s="87" t="s">
        <v>55</v>
      </c>
    </row>
    <row r="44" spans="2:8" ht="12.75" x14ac:dyDescent="0.2">
      <c r="B44" s="102" t="s">
        <v>62</v>
      </c>
    </row>
    <row r="45" spans="2:8" ht="12.75" x14ac:dyDescent="0.2">
      <c r="B45" s="90" t="s">
        <v>56</v>
      </c>
    </row>
    <row r="46" spans="2:8" ht="12.75" x14ac:dyDescent="0.2">
      <c r="B46" s="90" t="s">
        <v>57</v>
      </c>
    </row>
    <row r="47" spans="2:8" hidden="1" x14ac:dyDescent="0.15"/>
    <row r="48" spans="2: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</sheetData>
  <mergeCells count="6">
    <mergeCell ref="E35:F35"/>
    <mergeCell ref="B3:H4"/>
    <mergeCell ref="B19:F19"/>
    <mergeCell ref="B15:H15"/>
    <mergeCell ref="B20:H20"/>
    <mergeCell ref="B21:H21"/>
  </mergeCells>
  <dataValidations count="1">
    <dataValidation type="list" allowBlank="1" showInputMessage="1" showErrorMessage="1" sqref="C27" xr:uid="{00000000-0002-0000-0400-000000000000}">
      <formula1>schulformen</formula1>
    </dataValidation>
  </dataValidations>
  <hyperlinks>
    <hyperlink ref="B45" location="Veranstaltungen!A1" display="-&gt;Veranstaltungen" xr:uid="{00000000-0004-0000-0400-000000000000}"/>
    <hyperlink ref="B46" location="Teilnahme!A1" display="-&gt;Teilnahme" xr:uid="{00000000-0004-0000-0400-000001000000}"/>
    <hyperlink ref="B43" location="Sollstunden!A1" display="-&gt;Sollstunden" xr:uid="{00000000-0004-0000-0400-000002000000}"/>
    <hyperlink ref="B16" location="'Fobi-Sollstunden'!A1" display="s. auch Arbeitsblatt Ausfallzeiten" xr:uid="{00000000-0004-0000-0400-000003000000}"/>
    <hyperlink ref="B44" location="'Fobi-Sollstunden'!A1" display="-&gt;Fobi-Sollstunden" xr:uid="{00000000-0004-0000-0400-000004000000}"/>
  </hyperlinks>
  <pageMargins left="0.7" right="0.7" top="0.78740157499999996" bottom="0.78740157499999996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Sollstunden</vt:lpstr>
      <vt:lpstr>Veranstaltungen</vt:lpstr>
      <vt:lpstr>Fobi-Sollstunden</vt:lpstr>
      <vt:lpstr>Teilnahme</vt:lpstr>
      <vt:lpstr>Ausfallzeiten</vt:lpstr>
      <vt:lpstr>Ausfallzeiten!Druckbereich</vt:lpstr>
      <vt:lpstr>'Fobi-Sollstunden'!Druckbereich</vt:lpstr>
      <vt:lpstr>Sollstunden!Druckbereich</vt:lpstr>
      <vt:lpstr>Teilnahme!Druckbereich</vt:lpstr>
      <vt:lpstr>Veranstaltungen!Druckbereich</vt:lpstr>
      <vt:lpstr>faktoren</vt:lpstr>
      <vt:lpstr>faktoren2</vt:lpstr>
      <vt:lpstr>schulformen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li401001</dc:creator>
  <cp:lastModifiedBy>pit</cp:lastModifiedBy>
  <cp:lastPrinted>2015-10-05T08:45:22Z</cp:lastPrinted>
  <dcterms:created xsi:type="dcterms:W3CDTF">2014-08-26T07:37:53Z</dcterms:created>
  <dcterms:modified xsi:type="dcterms:W3CDTF">2023-01-26T07:48:19Z</dcterms:modified>
</cp:coreProperties>
</file>